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3 Lankučio biblioteka\"/>
    </mc:Choice>
  </mc:AlternateContent>
  <xr:revisionPtr revIDLastSave="0" documentId="13_ncr:1_{8593143F-FA05-4B02-B68D-C12DECA85DF4}" xr6:coauthVersionLast="47" xr6:coauthVersionMax="47" xr10:uidLastSave="{00000000-0000-0000-0000-000000000000}"/>
  <bookViews>
    <workbookView xWindow="-120" yWindow="-120" windowWidth="29040" windowHeight="15840" tabRatio="920" firstSheet="5" activeTab="7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7.1.2.20" sheetId="19" r:id="rId5"/>
    <sheet name="Forma Nr. 2 VBD 7.2.1.1" sheetId="6" r:id="rId6"/>
    <sheet name="Forma Nr. 2 S 7.2.1.1" sheetId="7" r:id="rId7"/>
    <sheet name="Pažyma už pasl ir nuomą" sheetId="15" r:id="rId8"/>
    <sheet name="Forma Nr.7" sheetId="16" r:id="rId9"/>
    <sheet name="Gautų FS Pažyma pagal šalt" sheetId="11" r:id="rId10"/>
    <sheet name="Gautų FS " sheetId="10" r:id="rId11"/>
    <sheet name="Forma Nr.9" sheetId="13" r:id="rId12"/>
    <sheet name="Pažyma prie 9 formos " sheetId="12" r:id="rId13"/>
    <sheet name="Pažyma apie suk.FS pagal šalt" sheetId="18" r:id="rId14"/>
    <sheet name="Pažyma apie sukauptas FS" sheetId="14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8" l="1"/>
  <c r="H22" i="14"/>
  <c r="K83" i="13"/>
  <c r="J83" i="13"/>
  <c r="I83" i="13"/>
  <c r="K82" i="13"/>
  <c r="J82" i="13"/>
  <c r="I82" i="13"/>
  <c r="K76" i="13"/>
  <c r="J76" i="13"/>
  <c r="J75" i="13" s="1"/>
  <c r="I76" i="13"/>
  <c r="K75" i="13"/>
  <c r="I75" i="13"/>
  <c r="K70" i="13"/>
  <c r="J70" i="13"/>
  <c r="I70" i="13"/>
  <c r="K67" i="13"/>
  <c r="K66" i="13" s="1"/>
  <c r="J67" i="13"/>
  <c r="I67" i="13"/>
  <c r="I66" i="13" s="1"/>
  <c r="J66" i="13"/>
  <c r="K59" i="13"/>
  <c r="J59" i="13"/>
  <c r="I59" i="13"/>
  <c r="K54" i="13"/>
  <c r="J54" i="13"/>
  <c r="I54" i="13"/>
  <c r="K51" i="13"/>
  <c r="K47" i="13" s="1"/>
  <c r="J51" i="13"/>
  <c r="I51" i="13"/>
  <c r="K48" i="13"/>
  <c r="J48" i="13"/>
  <c r="J47" i="13" s="1"/>
  <c r="I48" i="13"/>
  <c r="I47" i="13"/>
  <c r="K43" i="13"/>
  <c r="J43" i="13"/>
  <c r="I43" i="13"/>
  <c r="K42" i="13"/>
  <c r="J42" i="13"/>
  <c r="I42" i="13"/>
  <c r="K39" i="13"/>
  <c r="J39" i="13"/>
  <c r="I39" i="13"/>
  <c r="K37" i="13"/>
  <c r="J37" i="13"/>
  <c r="I37" i="13"/>
  <c r="K32" i="13"/>
  <c r="J32" i="13"/>
  <c r="I32" i="13"/>
  <c r="K31" i="13"/>
  <c r="K30" i="13" s="1"/>
  <c r="K91" i="13" s="1"/>
  <c r="J31" i="13"/>
  <c r="I31" i="13"/>
  <c r="G47" i="12"/>
  <c r="G23" i="12"/>
  <c r="C33" i="12"/>
  <c r="H23" i="11"/>
  <c r="H20" i="11"/>
  <c r="H23" i="10"/>
  <c r="H20" i="10"/>
  <c r="D27" i="16"/>
  <c r="J20" i="15"/>
  <c r="I20" i="15"/>
  <c r="H20" i="15"/>
  <c r="G20" i="15"/>
  <c r="F20" i="15"/>
  <c r="K15" i="15"/>
  <c r="K13" i="15"/>
  <c r="L365" i="19"/>
  <c r="K365" i="19"/>
  <c r="K364" i="19" s="1"/>
  <c r="J365" i="19"/>
  <c r="I365" i="19"/>
  <c r="I364" i="19" s="1"/>
  <c r="L364" i="19"/>
  <c r="J364" i="19"/>
  <c r="L362" i="19"/>
  <c r="L361" i="19" s="1"/>
  <c r="K362" i="19"/>
  <c r="K361" i="19" s="1"/>
  <c r="J362" i="19"/>
  <c r="J361" i="19" s="1"/>
  <c r="I362" i="19"/>
  <c r="I361" i="19"/>
  <c r="L359" i="19"/>
  <c r="L358" i="19" s="1"/>
  <c r="K359" i="19"/>
  <c r="J359" i="19"/>
  <c r="J358" i="19" s="1"/>
  <c r="I359" i="19"/>
  <c r="I358" i="19" s="1"/>
  <c r="K358" i="19"/>
  <c r="L355" i="19"/>
  <c r="K355" i="19"/>
  <c r="K354" i="19" s="1"/>
  <c r="J355" i="19"/>
  <c r="I355" i="19"/>
  <c r="I354" i="19" s="1"/>
  <c r="L354" i="19"/>
  <c r="J354" i="19"/>
  <c r="L351" i="19"/>
  <c r="L350" i="19" s="1"/>
  <c r="K351" i="19"/>
  <c r="J351" i="19"/>
  <c r="J350" i="19" s="1"/>
  <c r="I351" i="19"/>
  <c r="K350" i="19"/>
  <c r="I350" i="19"/>
  <c r="L347" i="19"/>
  <c r="L346" i="19" s="1"/>
  <c r="K347" i="19"/>
  <c r="J347" i="19"/>
  <c r="J346" i="19" s="1"/>
  <c r="I347" i="19"/>
  <c r="K346" i="19"/>
  <c r="I346" i="19"/>
  <c r="L343" i="19"/>
  <c r="K343" i="19"/>
  <c r="J343" i="19"/>
  <c r="I343" i="19"/>
  <c r="L340" i="19"/>
  <c r="K340" i="19"/>
  <c r="J340" i="19"/>
  <c r="I340" i="19"/>
  <c r="L338" i="19"/>
  <c r="L337" i="19" s="1"/>
  <c r="K338" i="19"/>
  <c r="K337" i="19" s="1"/>
  <c r="J338" i="19"/>
  <c r="J337" i="19" s="1"/>
  <c r="I338" i="19"/>
  <c r="I337" i="19"/>
  <c r="I336" i="19" s="1"/>
  <c r="L333" i="19"/>
  <c r="L332" i="19" s="1"/>
  <c r="K333" i="19"/>
  <c r="K332" i="19" s="1"/>
  <c r="J333" i="19"/>
  <c r="J332" i="19" s="1"/>
  <c r="I333" i="19"/>
  <c r="I332" i="19"/>
  <c r="L330" i="19"/>
  <c r="L329" i="19" s="1"/>
  <c r="K330" i="19"/>
  <c r="J330" i="19"/>
  <c r="J329" i="19" s="1"/>
  <c r="I330" i="19"/>
  <c r="K329" i="19"/>
  <c r="I329" i="19"/>
  <c r="L327" i="19"/>
  <c r="K327" i="19"/>
  <c r="K326" i="19" s="1"/>
  <c r="J327" i="19"/>
  <c r="I327" i="19"/>
  <c r="I326" i="19" s="1"/>
  <c r="L326" i="19"/>
  <c r="J326" i="19"/>
  <c r="L323" i="19"/>
  <c r="L322" i="19" s="1"/>
  <c r="K323" i="19"/>
  <c r="K322" i="19" s="1"/>
  <c r="J323" i="19"/>
  <c r="J322" i="19" s="1"/>
  <c r="I323" i="19"/>
  <c r="I322" i="19"/>
  <c r="L319" i="19"/>
  <c r="L318" i="19" s="1"/>
  <c r="K319" i="19"/>
  <c r="J319" i="19"/>
  <c r="J318" i="19" s="1"/>
  <c r="I319" i="19"/>
  <c r="K318" i="19"/>
  <c r="I318" i="19"/>
  <c r="L315" i="19"/>
  <c r="K315" i="19"/>
  <c r="K314" i="19" s="1"/>
  <c r="J315" i="19"/>
  <c r="I315" i="19"/>
  <c r="I314" i="19" s="1"/>
  <c r="L314" i="19"/>
  <c r="J314" i="19"/>
  <c r="L311" i="19"/>
  <c r="K311" i="19"/>
  <c r="J311" i="19"/>
  <c r="I311" i="19"/>
  <c r="L308" i="19"/>
  <c r="K308" i="19"/>
  <c r="J308" i="19"/>
  <c r="I308" i="19"/>
  <c r="I305" i="19" s="1"/>
  <c r="L306" i="19"/>
  <c r="L305" i="19" s="1"/>
  <c r="K306" i="19"/>
  <c r="J306" i="19"/>
  <c r="J305" i="19" s="1"/>
  <c r="I306" i="19"/>
  <c r="K305" i="19"/>
  <c r="L300" i="19"/>
  <c r="L299" i="19" s="1"/>
  <c r="K300" i="19"/>
  <c r="K299" i="19" s="1"/>
  <c r="J300" i="19"/>
  <c r="J299" i="19" s="1"/>
  <c r="I300" i="19"/>
  <c r="I299" i="19"/>
  <c r="L297" i="19"/>
  <c r="L296" i="19" s="1"/>
  <c r="K297" i="19"/>
  <c r="J297" i="19"/>
  <c r="J296" i="19" s="1"/>
  <c r="I297" i="19"/>
  <c r="K296" i="19"/>
  <c r="I296" i="19"/>
  <c r="L294" i="19"/>
  <c r="K294" i="19"/>
  <c r="K293" i="19" s="1"/>
  <c r="J294" i="19"/>
  <c r="I294" i="19"/>
  <c r="I293" i="19" s="1"/>
  <c r="L293" i="19"/>
  <c r="J293" i="19"/>
  <c r="L290" i="19"/>
  <c r="L289" i="19" s="1"/>
  <c r="K290" i="19"/>
  <c r="K289" i="19" s="1"/>
  <c r="J290" i="19"/>
  <c r="J289" i="19" s="1"/>
  <c r="I290" i="19"/>
  <c r="I289" i="19"/>
  <c r="L286" i="19"/>
  <c r="L285" i="19" s="1"/>
  <c r="K286" i="19"/>
  <c r="J286" i="19"/>
  <c r="J285" i="19" s="1"/>
  <c r="I286" i="19"/>
  <c r="K285" i="19"/>
  <c r="I285" i="19"/>
  <c r="L282" i="19"/>
  <c r="K282" i="19"/>
  <c r="K281" i="19" s="1"/>
  <c r="J282" i="19"/>
  <c r="I282" i="19"/>
  <c r="I281" i="19" s="1"/>
  <c r="L281" i="19"/>
  <c r="J281" i="19"/>
  <c r="L278" i="19"/>
  <c r="K278" i="19"/>
  <c r="J278" i="19"/>
  <c r="I278" i="19"/>
  <c r="L275" i="19"/>
  <c r="K275" i="19"/>
  <c r="J275" i="19"/>
  <c r="I275" i="19"/>
  <c r="L273" i="19"/>
  <c r="L272" i="19" s="1"/>
  <c r="K273" i="19"/>
  <c r="J273" i="19"/>
  <c r="J272" i="19" s="1"/>
  <c r="I273" i="19"/>
  <c r="K272" i="19"/>
  <c r="I272" i="19"/>
  <c r="L268" i="19"/>
  <c r="L267" i="19" s="1"/>
  <c r="K268" i="19"/>
  <c r="J268" i="19"/>
  <c r="J267" i="19" s="1"/>
  <c r="I268" i="19"/>
  <c r="K267" i="19"/>
  <c r="I267" i="19"/>
  <c r="L265" i="19"/>
  <c r="K265" i="19"/>
  <c r="K264" i="19" s="1"/>
  <c r="J265" i="19"/>
  <c r="I265" i="19"/>
  <c r="I264" i="19" s="1"/>
  <c r="L264" i="19"/>
  <c r="J264" i="19"/>
  <c r="L262" i="19"/>
  <c r="L261" i="19" s="1"/>
  <c r="K262" i="19"/>
  <c r="K261" i="19" s="1"/>
  <c r="J262" i="19"/>
  <c r="J261" i="19" s="1"/>
  <c r="I262" i="19"/>
  <c r="I261" i="19"/>
  <c r="L258" i="19"/>
  <c r="L257" i="19" s="1"/>
  <c r="K258" i="19"/>
  <c r="J258" i="19"/>
  <c r="J257" i="19" s="1"/>
  <c r="I258" i="19"/>
  <c r="K257" i="19"/>
  <c r="I257" i="19"/>
  <c r="L254" i="19"/>
  <c r="K254" i="19"/>
  <c r="K253" i="19" s="1"/>
  <c r="J254" i="19"/>
  <c r="I254" i="19"/>
  <c r="I253" i="19" s="1"/>
  <c r="L253" i="19"/>
  <c r="J253" i="19"/>
  <c r="L250" i="19"/>
  <c r="L249" i="19" s="1"/>
  <c r="K250" i="19"/>
  <c r="K249" i="19" s="1"/>
  <c r="J250" i="19"/>
  <c r="J249" i="19" s="1"/>
  <c r="I250" i="19"/>
  <c r="I249" i="19"/>
  <c r="L246" i="19"/>
  <c r="K246" i="19"/>
  <c r="J246" i="19"/>
  <c r="I246" i="19"/>
  <c r="L243" i="19"/>
  <c r="K243" i="19"/>
  <c r="J243" i="19"/>
  <c r="I243" i="19"/>
  <c r="L241" i="19"/>
  <c r="K241" i="19"/>
  <c r="K240" i="19" s="1"/>
  <c r="J241" i="19"/>
  <c r="I241" i="19"/>
  <c r="I240" i="19" s="1"/>
  <c r="L240" i="19"/>
  <c r="J240" i="19"/>
  <c r="L234" i="19"/>
  <c r="L233" i="19" s="1"/>
  <c r="L232" i="19" s="1"/>
  <c r="K234" i="19"/>
  <c r="J234" i="19"/>
  <c r="J233" i="19" s="1"/>
  <c r="J232" i="19" s="1"/>
  <c r="I234" i="19"/>
  <c r="K233" i="19"/>
  <c r="K232" i="19" s="1"/>
  <c r="I233" i="19"/>
  <c r="I232" i="19"/>
  <c r="L230" i="19"/>
  <c r="L229" i="19" s="1"/>
  <c r="L228" i="19" s="1"/>
  <c r="K230" i="19"/>
  <c r="J230" i="19"/>
  <c r="J229" i="19" s="1"/>
  <c r="J228" i="19" s="1"/>
  <c r="I230" i="19"/>
  <c r="K229" i="19"/>
  <c r="K228" i="19" s="1"/>
  <c r="I229" i="19"/>
  <c r="I228" i="19"/>
  <c r="L221" i="19"/>
  <c r="L220" i="19" s="1"/>
  <c r="K221" i="19"/>
  <c r="J221" i="19"/>
  <c r="J220" i="19" s="1"/>
  <c r="I221" i="19"/>
  <c r="K220" i="19"/>
  <c r="I220" i="19"/>
  <c r="L218" i="19"/>
  <c r="K218" i="19"/>
  <c r="K217" i="19" s="1"/>
  <c r="K216" i="19" s="1"/>
  <c r="J218" i="19"/>
  <c r="I218" i="19"/>
  <c r="I217" i="19" s="1"/>
  <c r="I216" i="19" s="1"/>
  <c r="L217" i="19"/>
  <c r="J217" i="19"/>
  <c r="J216" i="19" s="1"/>
  <c r="L211" i="19"/>
  <c r="K211" i="19"/>
  <c r="K210" i="19" s="1"/>
  <c r="K209" i="19" s="1"/>
  <c r="J211" i="19"/>
  <c r="I211" i="19"/>
  <c r="I210" i="19" s="1"/>
  <c r="I209" i="19" s="1"/>
  <c r="L210" i="19"/>
  <c r="L209" i="19" s="1"/>
  <c r="J210" i="19"/>
  <c r="J209" i="19" s="1"/>
  <c r="L207" i="19"/>
  <c r="K207" i="19"/>
  <c r="K206" i="19" s="1"/>
  <c r="J207" i="19"/>
  <c r="I207" i="19"/>
  <c r="I206" i="19" s="1"/>
  <c r="L206" i="19"/>
  <c r="J206" i="19"/>
  <c r="L202" i="19"/>
  <c r="L201" i="19" s="1"/>
  <c r="K202" i="19"/>
  <c r="K201" i="19" s="1"/>
  <c r="J202" i="19"/>
  <c r="J201" i="19" s="1"/>
  <c r="I202" i="19"/>
  <c r="I201" i="19"/>
  <c r="L196" i="19"/>
  <c r="L195" i="19" s="1"/>
  <c r="K196" i="19"/>
  <c r="J196" i="19"/>
  <c r="J195" i="19" s="1"/>
  <c r="I196" i="19"/>
  <c r="K195" i="19"/>
  <c r="I195" i="19"/>
  <c r="L191" i="19"/>
  <c r="K191" i="19"/>
  <c r="K190" i="19" s="1"/>
  <c r="J191" i="19"/>
  <c r="I191" i="19"/>
  <c r="I190" i="19" s="1"/>
  <c r="L190" i="19"/>
  <c r="J190" i="19"/>
  <c r="L188" i="19"/>
  <c r="L187" i="19" s="1"/>
  <c r="K188" i="19"/>
  <c r="K187" i="19" s="1"/>
  <c r="J188" i="19"/>
  <c r="J187" i="19" s="1"/>
  <c r="I188" i="19"/>
  <c r="I187" i="19"/>
  <c r="L180" i="19"/>
  <c r="L179" i="19" s="1"/>
  <c r="K180" i="19"/>
  <c r="J180" i="19"/>
  <c r="J179" i="19" s="1"/>
  <c r="I180" i="19"/>
  <c r="K179" i="19"/>
  <c r="I179" i="19"/>
  <c r="L175" i="19"/>
  <c r="K175" i="19"/>
  <c r="K174" i="19" s="1"/>
  <c r="K173" i="19" s="1"/>
  <c r="J175" i="19"/>
  <c r="I175" i="19"/>
  <c r="I174" i="19" s="1"/>
  <c r="I173" i="19" s="1"/>
  <c r="L174" i="19"/>
  <c r="J174" i="19"/>
  <c r="L171" i="19"/>
  <c r="K171" i="19"/>
  <c r="K170" i="19" s="1"/>
  <c r="K169" i="19" s="1"/>
  <c r="K168" i="19" s="1"/>
  <c r="J171" i="19"/>
  <c r="I171" i="19"/>
  <c r="I170" i="19" s="1"/>
  <c r="I169" i="19" s="1"/>
  <c r="I168" i="19" s="1"/>
  <c r="L170" i="19"/>
  <c r="L169" i="19" s="1"/>
  <c r="J170" i="19"/>
  <c r="J169" i="19" s="1"/>
  <c r="L166" i="19"/>
  <c r="L165" i="19" s="1"/>
  <c r="K166" i="19"/>
  <c r="J166" i="19"/>
  <c r="J165" i="19" s="1"/>
  <c r="I166" i="19"/>
  <c r="I165" i="19" s="1"/>
  <c r="K165" i="19"/>
  <c r="L161" i="19"/>
  <c r="K161" i="19"/>
  <c r="K160" i="19" s="1"/>
  <c r="K159" i="19" s="1"/>
  <c r="K158" i="19" s="1"/>
  <c r="J161" i="19"/>
  <c r="I161" i="19"/>
  <c r="I160" i="19" s="1"/>
  <c r="I159" i="19" s="1"/>
  <c r="I158" i="19" s="1"/>
  <c r="L160" i="19"/>
  <c r="L159" i="19" s="1"/>
  <c r="L158" i="19" s="1"/>
  <c r="J160" i="19"/>
  <c r="L155" i="19"/>
  <c r="L154" i="19" s="1"/>
  <c r="L153" i="19" s="1"/>
  <c r="K155" i="19"/>
  <c r="J155" i="19"/>
  <c r="J154" i="19" s="1"/>
  <c r="J153" i="19" s="1"/>
  <c r="I155" i="19"/>
  <c r="I154" i="19" s="1"/>
  <c r="I153" i="19" s="1"/>
  <c r="K154" i="19"/>
  <c r="K153" i="19" s="1"/>
  <c r="L151" i="19"/>
  <c r="L150" i="19" s="1"/>
  <c r="K151" i="19"/>
  <c r="J151" i="19"/>
  <c r="J150" i="19" s="1"/>
  <c r="I151" i="19"/>
  <c r="I150" i="19" s="1"/>
  <c r="K150" i="19"/>
  <c r="L147" i="19"/>
  <c r="K147" i="19"/>
  <c r="K146" i="19" s="1"/>
  <c r="K145" i="19" s="1"/>
  <c r="J147" i="19"/>
  <c r="I147" i="19"/>
  <c r="I146" i="19" s="1"/>
  <c r="I145" i="19" s="1"/>
  <c r="L146" i="19"/>
  <c r="L145" i="19" s="1"/>
  <c r="J146" i="19"/>
  <c r="J145" i="19" s="1"/>
  <c r="L142" i="19"/>
  <c r="K142" i="19"/>
  <c r="K141" i="19" s="1"/>
  <c r="K140" i="19" s="1"/>
  <c r="K139" i="19" s="1"/>
  <c r="J142" i="19"/>
  <c r="I142" i="19"/>
  <c r="I141" i="19" s="1"/>
  <c r="I140" i="19" s="1"/>
  <c r="L141" i="19"/>
  <c r="L140" i="19" s="1"/>
  <c r="L139" i="19" s="1"/>
  <c r="J141" i="19"/>
  <c r="J140" i="19" s="1"/>
  <c r="J139" i="19" s="1"/>
  <c r="L137" i="19"/>
  <c r="L136" i="19" s="1"/>
  <c r="L135" i="19" s="1"/>
  <c r="K137" i="19"/>
  <c r="J137" i="19"/>
  <c r="J136" i="19" s="1"/>
  <c r="J135" i="19" s="1"/>
  <c r="I137" i="19"/>
  <c r="I136" i="19" s="1"/>
  <c r="I135" i="19" s="1"/>
  <c r="K136" i="19"/>
  <c r="K135" i="19" s="1"/>
  <c r="L133" i="19"/>
  <c r="L132" i="19" s="1"/>
  <c r="L131" i="19" s="1"/>
  <c r="K133" i="19"/>
  <c r="J133" i="19"/>
  <c r="J132" i="19" s="1"/>
  <c r="J131" i="19" s="1"/>
  <c r="I133" i="19"/>
  <c r="I132" i="19" s="1"/>
  <c r="I131" i="19" s="1"/>
  <c r="K132" i="19"/>
  <c r="K131" i="19" s="1"/>
  <c r="L129" i="19"/>
  <c r="L128" i="19" s="1"/>
  <c r="L127" i="19" s="1"/>
  <c r="K129" i="19"/>
  <c r="J129" i="19"/>
  <c r="J128" i="19" s="1"/>
  <c r="J127" i="19" s="1"/>
  <c r="I129" i="19"/>
  <c r="I128" i="19" s="1"/>
  <c r="I127" i="19" s="1"/>
  <c r="K128" i="19"/>
  <c r="K127" i="19" s="1"/>
  <c r="L125" i="19"/>
  <c r="L124" i="19" s="1"/>
  <c r="L123" i="19" s="1"/>
  <c r="K125" i="19"/>
  <c r="J125" i="19"/>
  <c r="J124" i="19" s="1"/>
  <c r="J123" i="19" s="1"/>
  <c r="I125" i="19"/>
  <c r="I124" i="19" s="1"/>
  <c r="I123" i="19" s="1"/>
  <c r="K124" i="19"/>
  <c r="K123" i="19" s="1"/>
  <c r="L121" i="19"/>
  <c r="L120" i="19" s="1"/>
  <c r="L119" i="19" s="1"/>
  <c r="K121" i="19"/>
  <c r="J121" i="19"/>
  <c r="J120" i="19" s="1"/>
  <c r="J119" i="19" s="1"/>
  <c r="I121" i="19"/>
  <c r="I120" i="19" s="1"/>
  <c r="I119" i="19" s="1"/>
  <c r="K120" i="19"/>
  <c r="K119" i="19" s="1"/>
  <c r="L116" i="19"/>
  <c r="L115" i="19" s="1"/>
  <c r="L114" i="19" s="1"/>
  <c r="K116" i="19"/>
  <c r="J116" i="19"/>
  <c r="J115" i="19" s="1"/>
  <c r="J114" i="19" s="1"/>
  <c r="I116" i="19"/>
  <c r="I115" i="19" s="1"/>
  <c r="I114" i="19" s="1"/>
  <c r="K115" i="19"/>
  <c r="K114" i="19" s="1"/>
  <c r="K113" i="19" s="1"/>
  <c r="L110" i="19"/>
  <c r="L109" i="19" s="1"/>
  <c r="K110" i="19"/>
  <c r="K109" i="19" s="1"/>
  <c r="J110" i="19"/>
  <c r="J109" i="19" s="1"/>
  <c r="I110" i="19"/>
  <c r="I109" i="19"/>
  <c r="L106" i="19"/>
  <c r="L105" i="19" s="1"/>
  <c r="L104" i="19" s="1"/>
  <c r="K106" i="19"/>
  <c r="J106" i="19"/>
  <c r="J105" i="19" s="1"/>
  <c r="J104" i="19" s="1"/>
  <c r="I106" i="19"/>
  <c r="I105" i="19" s="1"/>
  <c r="I104" i="19" s="1"/>
  <c r="K105" i="19"/>
  <c r="L101" i="19"/>
  <c r="L100" i="19" s="1"/>
  <c r="L99" i="19" s="1"/>
  <c r="K101" i="19"/>
  <c r="J101" i="19"/>
  <c r="J100" i="19" s="1"/>
  <c r="J99" i="19" s="1"/>
  <c r="I101" i="19"/>
  <c r="I100" i="19" s="1"/>
  <c r="I99" i="19" s="1"/>
  <c r="K100" i="19"/>
  <c r="K99" i="19" s="1"/>
  <c r="L96" i="19"/>
  <c r="L95" i="19" s="1"/>
  <c r="L94" i="19" s="1"/>
  <c r="K96" i="19"/>
  <c r="J96" i="19"/>
  <c r="J95" i="19" s="1"/>
  <c r="J94" i="19" s="1"/>
  <c r="J93" i="19" s="1"/>
  <c r="I96" i="19"/>
  <c r="I95" i="19" s="1"/>
  <c r="I94" i="19" s="1"/>
  <c r="I93" i="19" s="1"/>
  <c r="K95" i="19"/>
  <c r="K94" i="19" s="1"/>
  <c r="L89" i="19"/>
  <c r="L88" i="19" s="1"/>
  <c r="L87" i="19" s="1"/>
  <c r="L86" i="19" s="1"/>
  <c r="K89" i="19"/>
  <c r="K88" i="19" s="1"/>
  <c r="K87" i="19" s="1"/>
  <c r="K86" i="19" s="1"/>
  <c r="J89" i="19"/>
  <c r="J88" i="19" s="1"/>
  <c r="J87" i="19" s="1"/>
  <c r="J86" i="19" s="1"/>
  <c r="I89" i="19"/>
  <c r="I88" i="19"/>
  <c r="I87" i="19" s="1"/>
  <c r="I86" i="19" s="1"/>
  <c r="L84" i="19"/>
  <c r="K84" i="19"/>
  <c r="K83" i="19" s="1"/>
  <c r="K82" i="19" s="1"/>
  <c r="J84" i="19"/>
  <c r="I84" i="19"/>
  <c r="I83" i="19" s="1"/>
  <c r="I82" i="19" s="1"/>
  <c r="L83" i="19"/>
  <c r="L82" i="19" s="1"/>
  <c r="J83" i="19"/>
  <c r="J82" i="19" s="1"/>
  <c r="L78" i="19"/>
  <c r="K78" i="19"/>
  <c r="K77" i="19" s="1"/>
  <c r="J78" i="19"/>
  <c r="I78" i="19"/>
  <c r="I77" i="19" s="1"/>
  <c r="L77" i="19"/>
  <c r="J77" i="19"/>
  <c r="L73" i="19"/>
  <c r="L72" i="19" s="1"/>
  <c r="K73" i="19"/>
  <c r="K72" i="19" s="1"/>
  <c r="J73" i="19"/>
  <c r="J72" i="19" s="1"/>
  <c r="I73" i="19"/>
  <c r="I72" i="19"/>
  <c r="L68" i="19"/>
  <c r="L67" i="19" s="1"/>
  <c r="L66" i="19" s="1"/>
  <c r="K68" i="19"/>
  <c r="J68" i="19"/>
  <c r="J67" i="19" s="1"/>
  <c r="I68" i="19"/>
  <c r="I67" i="19" s="1"/>
  <c r="K67" i="19"/>
  <c r="L49" i="19"/>
  <c r="L48" i="19" s="1"/>
  <c r="L47" i="19" s="1"/>
  <c r="L46" i="19" s="1"/>
  <c r="K49" i="19"/>
  <c r="K48" i="19" s="1"/>
  <c r="K47" i="19" s="1"/>
  <c r="K46" i="19" s="1"/>
  <c r="J49" i="19"/>
  <c r="J48" i="19" s="1"/>
  <c r="J47" i="19" s="1"/>
  <c r="J46" i="19" s="1"/>
  <c r="I49" i="19"/>
  <c r="I48" i="19"/>
  <c r="I47" i="19" s="1"/>
  <c r="I46" i="19" s="1"/>
  <c r="L44" i="19"/>
  <c r="K44" i="19"/>
  <c r="K43" i="19" s="1"/>
  <c r="K42" i="19" s="1"/>
  <c r="J44" i="19"/>
  <c r="I44" i="19"/>
  <c r="I43" i="19" s="1"/>
  <c r="I42" i="19" s="1"/>
  <c r="L43" i="19"/>
  <c r="L42" i="19" s="1"/>
  <c r="J43" i="19"/>
  <c r="J42" i="19" s="1"/>
  <c r="L40" i="19"/>
  <c r="K40" i="19"/>
  <c r="J40" i="19"/>
  <c r="I40" i="19"/>
  <c r="I37" i="19" s="1"/>
  <c r="I36" i="19" s="1"/>
  <c r="I35" i="19" s="1"/>
  <c r="L38" i="19"/>
  <c r="L37" i="19" s="1"/>
  <c r="L36" i="19" s="1"/>
  <c r="K38" i="19"/>
  <c r="J38" i="19"/>
  <c r="J37" i="19" s="1"/>
  <c r="J36" i="19" s="1"/>
  <c r="J35" i="19" s="1"/>
  <c r="I38" i="19"/>
  <c r="K37" i="19"/>
  <c r="K36" i="19" s="1"/>
  <c r="L365" i="7"/>
  <c r="K365" i="7"/>
  <c r="J365" i="7"/>
  <c r="I365" i="7"/>
  <c r="I364" i="7" s="1"/>
  <c r="L364" i="7"/>
  <c r="K364" i="7"/>
  <c r="J364" i="7"/>
  <c r="L362" i="7"/>
  <c r="L361" i="7" s="1"/>
  <c r="K362" i="7"/>
  <c r="K361" i="7" s="1"/>
  <c r="J362" i="7"/>
  <c r="J361" i="7" s="1"/>
  <c r="I362" i="7"/>
  <c r="I361" i="7"/>
  <c r="L359" i="7"/>
  <c r="L358" i="7" s="1"/>
  <c r="K359" i="7"/>
  <c r="J359" i="7"/>
  <c r="J358" i="7" s="1"/>
  <c r="I359" i="7"/>
  <c r="K358" i="7"/>
  <c r="I358" i="7"/>
  <c r="L355" i="7"/>
  <c r="K355" i="7"/>
  <c r="J355" i="7"/>
  <c r="I355" i="7"/>
  <c r="I354" i="7" s="1"/>
  <c r="L354" i="7"/>
  <c r="K354" i="7"/>
  <c r="J354" i="7"/>
  <c r="L351" i="7"/>
  <c r="L350" i="7" s="1"/>
  <c r="K351" i="7"/>
  <c r="K350" i="7" s="1"/>
  <c r="J351" i="7"/>
  <c r="J350" i="7" s="1"/>
  <c r="I351" i="7"/>
  <c r="I350" i="7" s="1"/>
  <c r="L347" i="7"/>
  <c r="L346" i="7" s="1"/>
  <c r="K347" i="7"/>
  <c r="K346" i="7" s="1"/>
  <c r="J347" i="7"/>
  <c r="J346" i="7" s="1"/>
  <c r="I347" i="7"/>
  <c r="I346" i="7"/>
  <c r="L343" i="7"/>
  <c r="K343" i="7"/>
  <c r="J343" i="7"/>
  <c r="I343" i="7"/>
  <c r="L340" i="7"/>
  <c r="K340" i="7"/>
  <c r="J340" i="7"/>
  <c r="I340" i="7"/>
  <c r="L338" i="7"/>
  <c r="L337" i="7" s="1"/>
  <c r="L336" i="7" s="1"/>
  <c r="K338" i="7"/>
  <c r="K337" i="7" s="1"/>
  <c r="J338" i="7"/>
  <c r="J337" i="7" s="1"/>
  <c r="I338" i="7"/>
  <c r="I337" i="7" s="1"/>
  <c r="I336" i="7" s="1"/>
  <c r="L333" i="7"/>
  <c r="L332" i="7" s="1"/>
  <c r="K333" i="7"/>
  <c r="K332" i="7" s="1"/>
  <c r="J333" i="7"/>
  <c r="J332" i="7" s="1"/>
  <c r="I333" i="7"/>
  <c r="I332" i="7" s="1"/>
  <c r="L330" i="7"/>
  <c r="L329" i="7" s="1"/>
  <c r="K330" i="7"/>
  <c r="K329" i="7" s="1"/>
  <c r="J330" i="7"/>
  <c r="J329" i="7" s="1"/>
  <c r="I330" i="7"/>
  <c r="I329" i="7"/>
  <c r="L327" i="7"/>
  <c r="K327" i="7"/>
  <c r="J327" i="7"/>
  <c r="I327" i="7"/>
  <c r="I326" i="7" s="1"/>
  <c r="L326" i="7"/>
  <c r="K326" i="7"/>
  <c r="J326" i="7"/>
  <c r="L323" i="7"/>
  <c r="L322" i="7" s="1"/>
  <c r="K323" i="7"/>
  <c r="K322" i="7" s="1"/>
  <c r="J323" i="7"/>
  <c r="J322" i="7" s="1"/>
  <c r="I323" i="7"/>
  <c r="I322" i="7" s="1"/>
  <c r="L319" i="7"/>
  <c r="L318" i="7" s="1"/>
  <c r="K319" i="7"/>
  <c r="K318" i="7" s="1"/>
  <c r="J319" i="7"/>
  <c r="J318" i="7" s="1"/>
  <c r="I319" i="7"/>
  <c r="I318" i="7"/>
  <c r="L315" i="7"/>
  <c r="K315" i="7"/>
  <c r="J315" i="7"/>
  <c r="I315" i="7"/>
  <c r="I314" i="7" s="1"/>
  <c r="L314" i="7"/>
  <c r="K314" i="7"/>
  <c r="J314" i="7"/>
  <c r="L311" i="7"/>
  <c r="K311" i="7"/>
  <c r="J311" i="7"/>
  <c r="I311" i="7"/>
  <c r="L308" i="7"/>
  <c r="K308" i="7"/>
  <c r="J308" i="7"/>
  <c r="I308" i="7"/>
  <c r="L306" i="7"/>
  <c r="L305" i="7" s="1"/>
  <c r="K306" i="7"/>
  <c r="K305" i="7" s="1"/>
  <c r="K304" i="7" s="1"/>
  <c r="J306" i="7"/>
  <c r="J305" i="7" s="1"/>
  <c r="I306" i="7"/>
  <c r="I305" i="7"/>
  <c r="L300" i="7"/>
  <c r="L299" i="7" s="1"/>
  <c r="K300" i="7"/>
  <c r="K299" i="7" s="1"/>
  <c r="J300" i="7"/>
  <c r="J299" i="7" s="1"/>
  <c r="I300" i="7"/>
  <c r="I299" i="7" s="1"/>
  <c r="L297" i="7"/>
  <c r="L296" i="7" s="1"/>
  <c r="K297" i="7"/>
  <c r="K296" i="7" s="1"/>
  <c r="J297" i="7"/>
  <c r="J296" i="7" s="1"/>
  <c r="I297" i="7"/>
  <c r="I296" i="7"/>
  <c r="L294" i="7"/>
  <c r="K294" i="7"/>
  <c r="J294" i="7"/>
  <c r="I294" i="7"/>
  <c r="I293" i="7" s="1"/>
  <c r="L293" i="7"/>
  <c r="K293" i="7"/>
  <c r="J293" i="7"/>
  <c r="L290" i="7"/>
  <c r="L289" i="7" s="1"/>
  <c r="K290" i="7"/>
  <c r="K289" i="7" s="1"/>
  <c r="J290" i="7"/>
  <c r="J289" i="7" s="1"/>
  <c r="I290" i="7"/>
  <c r="I289" i="7" s="1"/>
  <c r="L286" i="7"/>
  <c r="L285" i="7" s="1"/>
  <c r="K286" i="7"/>
  <c r="K285" i="7" s="1"/>
  <c r="J286" i="7"/>
  <c r="J285" i="7" s="1"/>
  <c r="I286" i="7"/>
  <c r="I285" i="7"/>
  <c r="L282" i="7"/>
  <c r="K282" i="7"/>
  <c r="J282" i="7"/>
  <c r="I282" i="7"/>
  <c r="I281" i="7" s="1"/>
  <c r="L281" i="7"/>
  <c r="K281" i="7"/>
  <c r="J281" i="7"/>
  <c r="L278" i="7"/>
  <c r="K278" i="7"/>
  <c r="J278" i="7"/>
  <c r="I278" i="7"/>
  <c r="L275" i="7"/>
  <c r="K275" i="7"/>
  <c r="J275" i="7"/>
  <c r="I275" i="7"/>
  <c r="L273" i="7"/>
  <c r="L272" i="7" s="1"/>
  <c r="K273" i="7"/>
  <c r="K272" i="7" s="1"/>
  <c r="J273" i="7"/>
  <c r="J272" i="7" s="1"/>
  <c r="I273" i="7"/>
  <c r="I272" i="7"/>
  <c r="L268" i="7"/>
  <c r="L267" i="7" s="1"/>
  <c r="K268" i="7"/>
  <c r="K267" i="7" s="1"/>
  <c r="J268" i="7"/>
  <c r="J267" i="7" s="1"/>
  <c r="I268" i="7"/>
  <c r="I267" i="7"/>
  <c r="L265" i="7"/>
  <c r="K265" i="7"/>
  <c r="J265" i="7"/>
  <c r="I265" i="7"/>
  <c r="I264" i="7" s="1"/>
  <c r="L264" i="7"/>
  <c r="K264" i="7"/>
  <c r="J264" i="7"/>
  <c r="L262" i="7"/>
  <c r="L261" i="7" s="1"/>
  <c r="K262" i="7"/>
  <c r="K261" i="7" s="1"/>
  <c r="J262" i="7"/>
  <c r="J261" i="7" s="1"/>
  <c r="I262" i="7"/>
  <c r="I261" i="7" s="1"/>
  <c r="L258" i="7"/>
  <c r="L257" i="7" s="1"/>
  <c r="K258" i="7"/>
  <c r="K257" i="7" s="1"/>
  <c r="J258" i="7"/>
  <c r="J257" i="7" s="1"/>
  <c r="I258" i="7"/>
  <c r="I257" i="7"/>
  <c r="L254" i="7"/>
  <c r="K254" i="7"/>
  <c r="J254" i="7"/>
  <c r="I254" i="7"/>
  <c r="I253" i="7" s="1"/>
  <c r="L253" i="7"/>
  <c r="K253" i="7"/>
  <c r="J253" i="7"/>
  <c r="L250" i="7"/>
  <c r="L249" i="7" s="1"/>
  <c r="K250" i="7"/>
  <c r="K249" i="7" s="1"/>
  <c r="J250" i="7"/>
  <c r="J249" i="7" s="1"/>
  <c r="I250" i="7"/>
  <c r="I249" i="7" s="1"/>
  <c r="L246" i="7"/>
  <c r="K246" i="7"/>
  <c r="J246" i="7"/>
  <c r="I246" i="7"/>
  <c r="L243" i="7"/>
  <c r="K243" i="7"/>
  <c r="J243" i="7"/>
  <c r="I243" i="7"/>
  <c r="L241" i="7"/>
  <c r="K241" i="7"/>
  <c r="J241" i="7"/>
  <c r="I241" i="7"/>
  <c r="I240" i="7" s="1"/>
  <c r="I239" i="7" s="1"/>
  <c r="L240" i="7"/>
  <c r="K240" i="7"/>
  <c r="J240" i="7"/>
  <c r="L234" i="7"/>
  <c r="L233" i="7" s="1"/>
  <c r="L232" i="7" s="1"/>
  <c r="K234" i="7"/>
  <c r="K233" i="7" s="1"/>
  <c r="K232" i="7" s="1"/>
  <c r="J234" i="7"/>
  <c r="J233" i="7" s="1"/>
  <c r="J232" i="7" s="1"/>
  <c r="I234" i="7"/>
  <c r="I233" i="7"/>
  <c r="I232" i="7" s="1"/>
  <c r="L230" i="7"/>
  <c r="L229" i="7" s="1"/>
  <c r="L228" i="7" s="1"/>
  <c r="K230" i="7"/>
  <c r="K229" i="7" s="1"/>
  <c r="K228" i="7" s="1"/>
  <c r="J230" i="7"/>
  <c r="J229" i="7" s="1"/>
  <c r="J228" i="7" s="1"/>
  <c r="I230" i="7"/>
  <c r="I229" i="7"/>
  <c r="I228" i="7" s="1"/>
  <c r="L221" i="7"/>
  <c r="L220" i="7" s="1"/>
  <c r="K221" i="7"/>
  <c r="K220" i="7" s="1"/>
  <c r="J221" i="7"/>
  <c r="J220" i="7" s="1"/>
  <c r="I221" i="7"/>
  <c r="I220" i="7"/>
  <c r="L218" i="7"/>
  <c r="K218" i="7"/>
  <c r="J218" i="7"/>
  <c r="I218" i="7"/>
  <c r="I217" i="7" s="1"/>
  <c r="I216" i="7" s="1"/>
  <c r="L217" i="7"/>
  <c r="L216" i="7" s="1"/>
  <c r="K217" i="7"/>
  <c r="K216" i="7" s="1"/>
  <c r="J217" i="7"/>
  <c r="L211" i="7"/>
  <c r="K211" i="7"/>
  <c r="J211" i="7"/>
  <c r="I211" i="7"/>
  <c r="I210" i="7" s="1"/>
  <c r="I209" i="7" s="1"/>
  <c r="L210" i="7"/>
  <c r="L209" i="7" s="1"/>
  <c r="K210" i="7"/>
  <c r="K209" i="7" s="1"/>
  <c r="J210" i="7"/>
  <c r="J209" i="7" s="1"/>
  <c r="L207" i="7"/>
  <c r="K207" i="7"/>
  <c r="J207" i="7"/>
  <c r="I207" i="7"/>
  <c r="I206" i="7" s="1"/>
  <c r="L206" i="7"/>
  <c r="K206" i="7"/>
  <c r="J206" i="7"/>
  <c r="L202" i="7"/>
  <c r="L201" i="7" s="1"/>
  <c r="K202" i="7"/>
  <c r="K201" i="7" s="1"/>
  <c r="J202" i="7"/>
  <c r="J201" i="7" s="1"/>
  <c r="I202" i="7"/>
  <c r="I201" i="7" s="1"/>
  <c r="L196" i="7"/>
  <c r="L195" i="7" s="1"/>
  <c r="K196" i="7"/>
  <c r="K195" i="7" s="1"/>
  <c r="J196" i="7"/>
  <c r="J195" i="7" s="1"/>
  <c r="I196" i="7"/>
  <c r="I195" i="7"/>
  <c r="L191" i="7"/>
  <c r="K191" i="7"/>
  <c r="J191" i="7"/>
  <c r="I191" i="7"/>
  <c r="I190" i="7" s="1"/>
  <c r="L190" i="7"/>
  <c r="K190" i="7"/>
  <c r="J190" i="7"/>
  <c r="L188" i="7"/>
  <c r="K188" i="7"/>
  <c r="K187" i="7" s="1"/>
  <c r="K186" i="7" s="1"/>
  <c r="J188" i="7"/>
  <c r="J187" i="7" s="1"/>
  <c r="J186" i="7" s="1"/>
  <c r="I188" i="7"/>
  <c r="I187" i="7" s="1"/>
  <c r="I186" i="7" s="1"/>
  <c r="I185" i="7" s="1"/>
  <c r="L187" i="7"/>
  <c r="L180" i="7"/>
  <c r="L179" i="7" s="1"/>
  <c r="K180" i="7"/>
  <c r="K179" i="7" s="1"/>
  <c r="J180" i="7"/>
  <c r="J179" i="7" s="1"/>
  <c r="I180" i="7"/>
  <c r="I179" i="7"/>
  <c r="L175" i="7"/>
  <c r="K175" i="7"/>
  <c r="J175" i="7"/>
  <c r="I175" i="7"/>
  <c r="I174" i="7" s="1"/>
  <c r="I173" i="7" s="1"/>
  <c r="L174" i="7"/>
  <c r="L173" i="7" s="1"/>
  <c r="K174" i="7"/>
  <c r="K173" i="7" s="1"/>
  <c r="J174" i="7"/>
  <c r="J173" i="7" s="1"/>
  <c r="L171" i="7"/>
  <c r="K171" i="7"/>
  <c r="J171" i="7"/>
  <c r="I171" i="7"/>
  <c r="I170" i="7" s="1"/>
  <c r="I169" i="7" s="1"/>
  <c r="I168" i="7" s="1"/>
  <c r="L170" i="7"/>
  <c r="L169" i="7" s="1"/>
  <c r="K170" i="7"/>
  <c r="K169" i="7" s="1"/>
  <c r="J170" i="7"/>
  <c r="J169" i="7" s="1"/>
  <c r="L166" i="7"/>
  <c r="L165" i="7" s="1"/>
  <c r="K166" i="7"/>
  <c r="K165" i="7" s="1"/>
  <c r="J166" i="7"/>
  <c r="J165" i="7" s="1"/>
  <c r="I166" i="7"/>
  <c r="I165" i="7"/>
  <c r="L161" i="7"/>
  <c r="K161" i="7"/>
  <c r="J161" i="7"/>
  <c r="I161" i="7"/>
  <c r="I160" i="7" s="1"/>
  <c r="I159" i="7" s="1"/>
  <c r="I158" i="7" s="1"/>
  <c r="L160" i="7"/>
  <c r="K160" i="7"/>
  <c r="J160" i="7"/>
  <c r="L155" i="7"/>
  <c r="L154" i="7" s="1"/>
  <c r="L153" i="7" s="1"/>
  <c r="K155" i="7"/>
  <c r="K154" i="7" s="1"/>
  <c r="K153" i="7" s="1"/>
  <c r="J155" i="7"/>
  <c r="J154" i="7" s="1"/>
  <c r="J153" i="7" s="1"/>
  <c r="I155" i="7"/>
  <c r="I154" i="7"/>
  <c r="I153" i="7" s="1"/>
  <c r="L151" i="7"/>
  <c r="L150" i="7" s="1"/>
  <c r="K151" i="7"/>
  <c r="K150" i="7" s="1"/>
  <c r="J151" i="7"/>
  <c r="J150" i="7" s="1"/>
  <c r="I151" i="7"/>
  <c r="I150" i="7"/>
  <c r="L147" i="7"/>
  <c r="K147" i="7"/>
  <c r="J147" i="7"/>
  <c r="I147" i="7"/>
  <c r="I146" i="7" s="1"/>
  <c r="I145" i="7" s="1"/>
  <c r="L146" i="7"/>
  <c r="L145" i="7" s="1"/>
  <c r="K146" i="7"/>
  <c r="K145" i="7" s="1"/>
  <c r="J146" i="7"/>
  <c r="J145" i="7" s="1"/>
  <c r="L142" i="7"/>
  <c r="K142" i="7"/>
  <c r="J142" i="7"/>
  <c r="I142" i="7"/>
  <c r="I141" i="7" s="1"/>
  <c r="I140" i="7" s="1"/>
  <c r="I139" i="7" s="1"/>
  <c r="L141" i="7"/>
  <c r="L140" i="7" s="1"/>
  <c r="K141" i="7"/>
  <c r="K140" i="7" s="1"/>
  <c r="J141" i="7"/>
  <c r="J140" i="7" s="1"/>
  <c r="L137" i="7"/>
  <c r="L136" i="7" s="1"/>
  <c r="L135" i="7" s="1"/>
  <c r="K137" i="7"/>
  <c r="K136" i="7" s="1"/>
  <c r="K135" i="7" s="1"/>
  <c r="J137" i="7"/>
  <c r="J136" i="7" s="1"/>
  <c r="J135" i="7" s="1"/>
  <c r="I137" i="7"/>
  <c r="I136" i="7"/>
  <c r="I135" i="7" s="1"/>
  <c r="L133" i="7"/>
  <c r="L132" i="7" s="1"/>
  <c r="L131" i="7" s="1"/>
  <c r="K133" i="7"/>
  <c r="K132" i="7" s="1"/>
  <c r="K131" i="7" s="1"/>
  <c r="J133" i="7"/>
  <c r="J132" i="7" s="1"/>
  <c r="J131" i="7" s="1"/>
  <c r="I133" i="7"/>
  <c r="I132" i="7"/>
  <c r="I131" i="7" s="1"/>
  <c r="L129" i="7"/>
  <c r="L128" i="7" s="1"/>
  <c r="L127" i="7" s="1"/>
  <c r="K129" i="7"/>
  <c r="K128" i="7" s="1"/>
  <c r="K127" i="7" s="1"/>
  <c r="J129" i="7"/>
  <c r="J128" i="7" s="1"/>
  <c r="J127" i="7" s="1"/>
  <c r="I129" i="7"/>
  <c r="I128" i="7"/>
  <c r="I127" i="7" s="1"/>
  <c r="L125" i="7"/>
  <c r="L124" i="7" s="1"/>
  <c r="L123" i="7" s="1"/>
  <c r="K125" i="7"/>
  <c r="K124" i="7" s="1"/>
  <c r="K123" i="7" s="1"/>
  <c r="J125" i="7"/>
  <c r="J124" i="7" s="1"/>
  <c r="J123" i="7" s="1"/>
  <c r="I125" i="7"/>
  <c r="I124" i="7"/>
  <c r="I123" i="7" s="1"/>
  <c r="L121" i="7"/>
  <c r="L120" i="7" s="1"/>
  <c r="L119" i="7" s="1"/>
  <c r="K121" i="7"/>
  <c r="K120" i="7" s="1"/>
  <c r="K119" i="7" s="1"/>
  <c r="J121" i="7"/>
  <c r="J120" i="7" s="1"/>
  <c r="J119" i="7" s="1"/>
  <c r="I121" i="7"/>
  <c r="I120" i="7"/>
  <c r="I119" i="7" s="1"/>
  <c r="L116" i="7"/>
  <c r="L115" i="7" s="1"/>
  <c r="L114" i="7" s="1"/>
  <c r="K116" i="7"/>
  <c r="K115" i="7" s="1"/>
  <c r="K114" i="7" s="1"/>
  <c r="K113" i="7" s="1"/>
  <c r="J116" i="7"/>
  <c r="J115" i="7" s="1"/>
  <c r="J114" i="7" s="1"/>
  <c r="J113" i="7" s="1"/>
  <c r="I116" i="7"/>
  <c r="I115" i="7"/>
  <c r="I114" i="7" s="1"/>
  <c r="L110" i="7"/>
  <c r="K110" i="7"/>
  <c r="J110" i="7"/>
  <c r="J109" i="7" s="1"/>
  <c r="I110" i="7"/>
  <c r="I109" i="7" s="1"/>
  <c r="L109" i="7"/>
  <c r="K109" i="7"/>
  <c r="L106" i="7"/>
  <c r="L105" i="7" s="1"/>
  <c r="L104" i="7" s="1"/>
  <c r="K106" i="7"/>
  <c r="K105" i="7" s="1"/>
  <c r="K104" i="7" s="1"/>
  <c r="J106" i="7"/>
  <c r="J105" i="7" s="1"/>
  <c r="J104" i="7" s="1"/>
  <c r="I106" i="7"/>
  <c r="I105" i="7"/>
  <c r="I104" i="7" s="1"/>
  <c r="L101" i="7"/>
  <c r="L100" i="7" s="1"/>
  <c r="L99" i="7" s="1"/>
  <c r="K101" i="7"/>
  <c r="K100" i="7" s="1"/>
  <c r="K99" i="7" s="1"/>
  <c r="J101" i="7"/>
  <c r="J100" i="7" s="1"/>
  <c r="J99" i="7" s="1"/>
  <c r="I101" i="7"/>
  <c r="I100" i="7"/>
  <c r="I99" i="7" s="1"/>
  <c r="L96" i="7"/>
  <c r="L95" i="7" s="1"/>
  <c r="L94" i="7" s="1"/>
  <c r="K96" i="7"/>
  <c r="K95" i="7" s="1"/>
  <c r="K94" i="7" s="1"/>
  <c r="K93" i="7" s="1"/>
  <c r="J96" i="7"/>
  <c r="J95" i="7" s="1"/>
  <c r="J94" i="7" s="1"/>
  <c r="I96" i="7"/>
  <c r="I95" i="7"/>
  <c r="I94" i="7" s="1"/>
  <c r="I93" i="7" s="1"/>
  <c r="L89" i="7"/>
  <c r="K89" i="7"/>
  <c r="J89" i="7"/>
  <c r="J88" i="7" s="1"/>
  <c r="J87" i="7" s="1"/>
  <c r="J86" i="7" s="1"/>
  <c r="I89" i="7"/>
  <c r="I88" i="7" s="1"/>
  <c r="I87" i="7" s="1"/>
  <c r="I86" i="7" s="1"/>
  <c r="L88" i="7"/>
  <c r="K88" i="7"/>
  <c r="L87" i="7"/>
  <c r="L86" i="7" s="1"/>
  <c r="K87" i="7"/>
  <c r="K86" i="7" s="1"/>
  <c r="L84" i="7"/>
  <c r="K84" i="7"/>
  <c r="J84" i="7"/>
  <c r="I84" i="7"/>
  <c r="I83" i="7" s="1"/>
  <c r="I82" i="7" s="1"/>
  <c r="L83" i="7"/>
  <c r="L82" i="7" s="1"/>
  <c r="K83" i="7"/>
  <c r="K82" i="7" s="1"/>
  <c r="J83" i="7"/>
  <c r="J82" i="7" s="1"/>
  <c r="L78" i="7"/>
  <c r="K78" i="7"/>
  <c r="J78" i="7"/>
  <c r="I78" i="7"/>
  <c r="I77" i="7" s="1"/>
  <c r="L77" i="7"/>
  <c r="K77" i="7"/>
  <c r="J77" i="7"/>
  <c r="L73" i="7"/>
  <c r="K73" i="7"/>
  <c r="J73" i="7"/>
  <c r="J72" i="7" s="1"/>
  <c r="I73" i="7"/>
  <c r="I72" i="7" s="1"/>
  <c r="L72" i="7"/>
  <c r="K72" i="7"/>
  <c r="L68" i="7"/>
  <c r="L67" i="7" s="1"/>
  <c r="L66" i="7" s="1"/>
  <c r="K68" i="7"/>
  <c r="K67" i="7" s="1"/>
  <c r="K66" i="7" s="1"/>
  <c r="K65" i="7" s="1"/>
  <c r="J68" i="7"/>
  <c r="J67" i="7" s="1"/>
  <c r="I68" i="7"/>
  <c r="I67" i="7"/>
  <c r="I66" i="7" s="1"/>
  <c r="L49" i="7"/>
  <c r="K49" i="7"/>
  <c r="J49" i="7"/>
  <c r="J48" i="7" s="1"/>
  <c r="J47" i="7" s="1"/>
  <c r="J46" i="7" s="1"/>
  <c r="I49" i="7"/>
  <c r="I48" i="7" s="1"/>
  <c r="I47" i="7" s="1"/>
  <c r="I46" i="7" s="1"/>
  <c r="L48" i="7"/>
  <c r="K48" i="7"/>
  <c r="L47" i="7"/>
  <c r="L46" i="7" s="1"/>
  <c r="K47" i="7"/>
  <c r="K46" i="7" s="1"/>
  <c r="L44" i="7"/>
  <c r="K44" i="7"/>
  <c r="J44" i="7"/>
  <c r="I44" i="7"/>
  <c r="I43" i="7" s="1"/>
  <c r="I42" i="7" s="1"/>
  <c r="L43" i="7"/>
  <c r="L42" i="7" s="1"/>
  <c r="K43" i="7"/>
  <c r="K42" i="7" s="1"/>
  <c r="J43" i="7"/>
  <c r="J42" i="7" s="1"/>
  <c r="L40" i="7"/>
  <c r="K40" i="7"/>
  <c r="J40" i="7"/>
  <c r="I40" i="7"/>
  <c r="L38" i="7"/>
  <c r="L37" i="7" s="1"/>
  <c r="L36" i="7" s="1"/>
  <c r="L35" i="7" s="1"/>
  <c r="K38" i="7"/>
  <c r="K37" i="7" s="1"/>
  <c r="K36" i="7" s="1"/>
  <c r="K35" i="7" s="1"/>
  <c r="J38" i="7"/>
  <c r="J37" i="7" s="1"/>
  <c r="J36" i="7" s="1"/>
  <c r="I38" i="7"/>
  <c r="I37" i="7"/>
  <c r="I36" i="7" s="1"/>
  <c r="I35" i="7" s="1"/>
  <c r="L365" i="8"/>
  <c r="L364" i="8" s="1"/>
  <c r="K365" i="8"/>
  <c r="K364" i="8" s="1"/>
  <c r="J365" i="8"/>
  <c r="I365" i="8"/>
  <c r="I364" i="8" s="1"/>
  <c r="J364" i="8"/>
  <c r="L362" i="8"/>
  <c r="K362" i="8"/>
  <c r="K361" i="8" s="1"/>
  <c r="J362" i="8"/>
  <c r="J361" i="8" s="1"/>
  <c r="I362" i="8"/>
  <c r="L361" i="8"/>
  <c r="I361" i="8"/>
  <c r="L359" i="8"/>
  <c r="K359" i="8"/>
  <c r="J359" i="8"/>
  <c r="J358" i="8" s="1"/>
  <c r="I359" i="8"/>
  <c r="L358" i="8"/>
  <c r="K358" i="8"/>
  <c r="I358" i="8"/>
  <c r="L355" i="8"/>
  <c r="L354" i="8" s="1"/>
  <c r="K355" i="8"/>
  <c r="K354" i="8" s="1"/>
  <c r="J355" i="8"/>
  <c r="I355" i="8"/>
  <c r="I354" i="8" s="1"/>
  <c r="J354" i="8"/>
  <c r="L351" i="8"/>
  <c r="L350" i="8" s="1"/>
  <c r="K351" i="8"/>
  <c r="K350" i="8" s="1"/>
  <c r="J351" i="8"/>
  <c r="J350" i="8" s="1"/>
  <c r="I351" i="8"/>
  <c r="I350" i="8"/>
  <c r="L347" i="8"/>
  <c r="K347" i="8"/>
  <c r="J347" i="8"/>
  <c r="J346" i="8" s="1"/>
  <c r="I347" i="8"/>
  <c r="L346" i="8"/>
  <c r="K346" i="8"/>
  <c r="I346" i="8"/>
  <c r="L343" i="8"/>
  <c r="K343" i="8"/>
  <c r="J343" i="8"/>
  <c r="I343" i="8"/>
  <c r="L340" i="8"/>
  <c r="K340" i="8"/>
  <c r="J340" i="8"/>
  <c r="I340" i="8"/>
  <c r="L338" i="8"/>
  <c r="L337" i="8" s="1"/>
  <c r="L336" i="8" s="1"/>
  <c r="K338" i="8"/>
  <c r="K337" i="8" s="1"/>
  <c r="J338" i="8"/>
  <c r="J337" i="8" s="1"/>
  <c r="I338" i="8"/>
  <c r="I337" i="8"/>
  <c r="L333" i="8"/>
  <c r="L332" i="8" s="1"/>
  <c r="K333" i="8"/>
  <c r="K332" i="8" s="1"/>
  <c r="J333" i="8"/>
  <c r="J332" i="8" s="1"/>
  <c r="I333" i="8"/>
  <c r="I332" i="8"/>
  <c r="L330" i="8"/>
  <c r="K330" i="8"/>
  <c r="J330" i="8"/>
  <c r="J329" i="8" s="1"/>
  <c r="I330" i="8"/>
  <c r="L329" i="8"/>
  <c r="K329" i="8"/>
  <c r="I329" i="8"/>
  <c r="L327" i="8"/>
  <c r="L326" i="8" s="1"/>
  <c r="K327" i="8"/>
  <c r="J327" i="8"/>
  <c r="I327" i="8"/>
  <c r="I326" i="8" s="1"/>
  <c r="K326" i="8"/>
  <c r="J326" i="8"/>
  <c r="L323" i="8"/>
  <c r="L322" i="8" s="1"/>
  <c r="K323" i="8"/>
  <c r="K322" i="8" s="1"/>
  <c r="J323" i="8"/>
  <c r="J322" i="8" s="1"/>
  <c r="I323" i="8"/>
  <c r="I322" i="8"/>
  <c r="L319" i="8"/>
  <c r="K319" i="8"/>
  <c r="J319" i="8"/>
  <c r="J318" i="8" s="1"/>
  <c r="I319" i="8"/>
  <c r="L318" i="8"/>
  <c r="K318" i="8"/>
  <c r="I318" i="8"/>
  <c r="L315" i="8"/>
  <c r="L314" i="8" s="1"/>
  <c r="K315" i="8"/>
  <c r="J315" i="8"/>
  <c r="I315" i="8"/>
  <c r="I314" i="8" s="1"/>
  <c r="K314" i="8"/>
  <c r="J314" i="8"/>
  <c r="L311" i="8"/>
  <c r="K311" i="8"/>
  <c r="J311" i="8"/>
  <c r="I311" i="8"/>
  <c r="L308" i="8"/>
  <c r="K308" i="8"/>
  <c r="J308" i="8"/>
  <c r="I308" i="8"/>
  <c r="I305" i="8" s="1"/>
  <c r="I304" i="8" s="1"/>
  <c r="L306" i="8"/>
  <c r="K306" i="8"/>
  <c r="J306" i="8"/>
  <c r="J305" i="8" s="1"/>
  <c r="I306" i="8"/>
  <c r="L305" i="8"/>
  <c r="L304" i="8" s="1"/>
  <c r="L303" i="8" s="1"/>
  <c r="K305" i="8"/>
  <c r="K304" i="8" s="1"/>
  <c r="L300" i="8"/>
  <c r="L299" i="8" s="1"/>
  <c r="K300" i="8"/>
  <c r="K299" i="8" s="1"/>
  <c r="J300" i="8"/>
  <c r="J299" i="8" s="1"/>
  <c r="I300" i="8"/>
  <c r="I299" i="8"/>
  <c r="L297" i="8"/>
  <c r="K297" i="8"/>
  <c r="J297" i="8"/>
  <c r="J296" i="8" s="1"/>
  <c r="I297" i="8"/>
  <c r="L296" i="8"/>
  <c r="K296" i="8"/>
  <c r="I296" i="8"/>
  <c r="L294" i="8"/>
  <c r="L293" i="8" s="1"/>
  <c r="K294" i="8"/>
  <c r="J294" i="8"/>
  <c r="I294" i="8"/>
  <c r="I293" i="8" s="1"/>
  <c r="K293" i="8"/>
  <c r="J293" i="8"/>
  <c r="L290" i="8"/>
  <c r="L289" i="8" s="1"/>
  <c r="K290" i="8"/>
  <c r="K289" i="8" s="1"/>
  <c r="J290" i="8"/>
  <c r="J289" i="8" s="1"/>
  <c r="I290" i="8"/>
  <c r="I289" i="8"/>
  <c r="L286" i="8"/>
  <c r="K286" i="8"/>
  <c r="J286" i="8"/>
  <c r="J285" i="8" s="1"/>
  <c r="I286" i="8"/>
  <c r="L285" i="8"/>
  <c r="K285" i="8"/>
  <c r="I285" i="8"/>
  <c r="L282" i="8"/>
  <c r="L281" i="8" s="1"/>
  <c r="K282" i="8"/>
  <c r="J282" i="8"/>
  <c r="I282" i="8"/>
  <c r="I281" i="8" s="1"/>
  <c r="K281" i="8"/>
  <c r="J281" i="8"/>
  <c r="L278" i="8"/>
  <c r="K278" i="8"/>
  <c r="J278" i="8"/>
  <c r="I278" i="8"/>
  <c r="L275" i="8"/>
  <c r="K275" i="8"/>
  <c r="J275" i="8"/>
  <c r="I275" i="8"/>
  <c r="L273" i="8"/>
  <c r="K273" i="8"/>
  <c r="J273" i="8"/>
  <c r="J272" i="8" s="1"/>
  <c r="J271" i="8" s="1"/>
  <c r="I273" i="8"/>
  <c r="I272" i="8" s="1"/>
  <c r="I271" i="8" s="1"/>
  <c r="L272" i="8"/>
  <c r="K272" i="8"/>
  <c r="L268" i="8"/>
  <c r="K268" i="8"/>
  <c r="J268" i="8"/>
  <c r="J267" i="8" s="1"/>
  <c r="I268" i="8"/>
  <c r="L267" i="8"/>
  <c r="K267" i="8"/>
  <c r="I267" i="8"/>
  <c r="L265" i="8"/>
  <c r="L264" i="8" s="1"/>
  <c r="K265" i="8"/>
  <c r="K264" i="8" s="1"/>
  <c r="J265" i="8"/>
  <c r="I265" i="8"/>
  <c r="I264" i="8" s="1"/>
  <c r="J264" i="8"/>
  <c r="L262" i="8"/>
  <c r="L261" i="8" s="1"/>
  <c r="K262" i="8"/>
  <c r="K261" i="8" s="1"/>
  <c r="J262" i="8"/>
  <c r="J261" i="8" s="1"/>
  <c r="I262" i="8"/>
  <c r="I261" i="8"/>
  <c r="L258" i="8"/>
  <c r="K258" i="8"/>
  <c r="J258" i="8"/>
  <c r="J257" i="8" s="1"/>
  <c r="I258" i="8"/>
  <c r="L257" i="8"/>
  <c r="K257" i="8"/>
  <c r="I257" i="8"/>
  <c r="L254" i="8"/>
  <c r="L253" i="8" s="1"/>
  <c r="K254" i="8"/>
  <c r="J254" i="8"/>
  <c r="I254" i="8"/>
  <c r="I253" i="8" s="1"/>
  <c r="K253" i="8"/>
  <c r="J253" i="8"/>
  <c r="L250" i="8"/>
  <c r="L249" i="8" s="1"/>
  <c r="K250" i="8"/>
  <c r="K249" i="8" s="1"/>
  <c r="J250" i="8"/>
  <c r="J249" i="8" s="1"/>
  <c r="I250" i="8"/>
  <c r="I249" i="8"/>
  <c r="L246" i="8"/>
  <c r="K246" i="8"/>
  <c r="J246" i="8"/>
  <c r="I246" i="8"/>
  <c r="L243" i="8"/>
  <c r="K243" i="8"/>
  <c r="J243" i="8"/>
  <c r="I243" i="8"/>
  <c r="L241" i="8"/>
  <c r="L240" i="8" s="1"/>
  <c r="K241" i="8"/>
  <c r="K240" i="8" s="1"/>
  <c r="K239" i="8" s="1"/>
  <c r="J241" i="8"/>
  <c r="I241" i="8"/>
  <c r="I240" i="8" s="1"/>
  <c r="J240" i="8"/>
  <c r="L234" i="8"/>
  <c r="K234" i="8"/>
  <c r="J234" i="8"/>
  <c r="J233" i="8" s="1"/>
  <c r="J232" i="8" s="1"/>
  <c r="I234" i="8"/>
  <c r="L233" i="8"/>
  <c r="L232" i="8" s="1"/>
  <c r="K233" i="8"/>
  <c r="K232" i="8" s="1"/>
  <c r="I233" i="8"/>
  <c r="I232" i="8"/>
  <c r="L230" i="8"/>
  <c r="K230" i="8"/>
  <c r="J230" i="8"/>
  <c r="J229" i="8" s="1"/>
  <c r="J228" i="8" s="1"/>
  <c r="I230" i="8"/>
  <c r="L229" i="8"/>
  <c r="L228" i="8" s="1"/>
  <c r="K229" i="8"/>
  <c r="K228" i="8" s="1"/>
  <c r="I229" i="8"/>
  <c r="I228" i="8"/>
  <c r="L221" i="8"/>
  <c r="K221" i="8"/>
  <c r="J221" i="8"/>
  <c r="J220" i="8" s="1"/>
  <c r="I221" i="8"/>
  <c r="L220" i="8"/>
  <c r="K220" i="8"/>
  <c r="I220" i="8"/>
  <c r="L218" i="8"/>
  <c r="L217" i="8" s="1"/>
  <c r="L216" i="8" s="1"/>
  <c r="K218" i="8"/>
  <c r="J218" i="8"/>
  <c r="I218" i="8"/>
  <c r="I217" i="8" s="1"/>
  <c r="I216" i="8" s="1"/>
  <c r="K217" i="8"/>
  <c r="J217" i="8"/>
  <c r="J216" i="8" s="1"/>
  <c r="K216" i="8"/>
  <c r="L211" i="8"/>
  <c r="L210" i="8" s="1"/>
  <c r="L209" i="8" s="1"/>
  <c r="K211" i="8"/>
  <c r="K210" i="8" s="1"/>
  <c r="K209" i="8" s="1"/>
  <c r="J211" i="8"/>
  <c r="I211" i="8"/>
  <c r="I210" i="8" s="1"/>
  <c r="I209" i="8" s="1"/>
  <c r="J210" i="8"/>
  <c r="J209" i="8" s="1"/>
  <c r="L207" i="8"/>
  <c r="L206" i="8" s="1"/>
  <c r="K207" i="8"/>
  <c r="K206" i="8" s="1"/>
  <c r="J207" i="8"/>
  <c r="I207" i="8"/>
  <c r="I206" i="8" s="1"/>
  <c r="J206" i="8"/>
  <c r="L202" i="8"/>
  <c r="L201" i="8" s="1"/>
  <c r="K202" i="8"/>
  <c r="K201" i="8" s="1"/>
  <c r="J202" i="8"/>
  <c r="J201" i="8" s="1"/>
  <c r="I202" i="8"/>
  <c r="I201" i="8"/>
  <c r="L196" i="8"/>
  <c r="K196" i="8"/>
  <c r="J196" i="8"/>
  <c r="J195" i="8" s="1"/>
  <c r="I196" i="8"/>
  <c r="L195" i="8"/>
  <c r="K195" i="8"/>
  <c r="I195" i="8"/>
  <c r="L191" i="8"/>
  <c r="L190" i="8" s="1"/>
  <c r="K191" i="8"/>
  <c r="K190" i="8" s="1"/>
  <c r="J191" i="8"/>
  <c r="I191" i="8"/>
  <c r="I190" i="8" s="1"/>
  <c r="J190" i="8"/>
  <c r="L188" i="8"/>
  <c r="L187" i="8" s="1"/>
  <c r="L186" i="8" s="1"/>
  <c r="L185" i="8" s="1"/>
  <c r="K188" i="8"/>
  <c r="K187" i="8" s="1"/>
  <c r="K186" i="8" s="1"/>
  <c r="K185" i="8" s="1"/>
  <c r="J188" i="8"/>
  <c r="J187" i="8" s="1"/>
  <c r="I188" i="8"/>
  <c r="I187" i="8"/>
  <c r="L180" i="8"/>
  <c r="K180" i="8"/>
  <c r="J180" i="8"/>
  <c r="J179" i="8" s="1"/>
  <c r="I180" i="8"/>
  <c r="L179" i="8"/>
  <c r="K179" i="8"/>
  <c r="I179" i="8"/>
  <c r="L175" i="8"/>
  <c r="L174" i="8" s="1"/>
  <c r="L173" i="8" s="1"/>
  <c r="K175" i="8"/>
  <c r="K174" i="8" s="1"/>
  <c r="K173" i="8" s="1"/>
  <c r="J175" i="8"/>
  <c r="I175" i="8"/>
  <c r="I174" i="8" s="1"/>
  <c r="I173" i="8" s="1"/>
  <c r="J174" i="8"/>
  <c r="L171" i="8"/>
  <c r="L170" i="8" s="1"/>
  <c r="L169" i="8" s="1"/>
  <c r="K171" i="8"/>
  <c r="K170" i="8" s="1"/>
  <c r="K169" i="8" s="1"/>
  <c r="J171" i="8"/>
  <c r="I171" i="8"/>
  <c r="I170" i="8" s="1"/>
  <c r="I169" i="8" s="1"/>
  <c r="J170" i="8"/>
  <c r="J169" i="8" s="1"/>
  <c r="L166" i="8"/>
  <c r="K166" i="8"/>
  <c r="J166" i="8"/>
  <c r="J165" i="8" s="1"/>
  <c r="I166" i="8"/>
  <c r="L165" i="8"/>
  <c r="K165" i="8"/>
  <c r="I165" i="8"/>
  <c r="L161" i="8"/>
  <c r="L160" i="8" s="1"/>
  <c r="L159" i="8" s="1"/>
  <c r="L158" i="8" s="1"/>
  <c r="K161" i="8"/>
  <c r="K160" i="8" s="1"/>
  <c r="K159" i="8" s="1"/>
  <c r="K158" i="8" s="1"/>
  <c r="J161" i="8"/>
  <c r="I161" i="8"/>
  <c r="I160" i="8" s="1"/>
  <c r="I159" i="8" s="1"/>
  <c r="I158" i="8" s="1"/>
  <c r="J160" i="8"/>
  <c r="L155" i="8"/>
  <c r="K155" i="8"/>
  <c r="J155" i="8"/>
  <c r="J154" i="8" s="1"/>
  <c r="J153" i="8" s="1"/>
  <c r="I155" i="8"/>
  <c r="L154" i="8"/>
  <c r="L153" i="8" s="1"/>
  <c r="K154" i="8"/>
  <c r="K153" i="8" s="1"/>
  <c r="I154" i="8"/>
  <c r="I153" i="8"/>
  <c r="L151" i="8"/>
  <c r="K151" i="8"/>
  <c r="J151" i="8"/>
  <c r="J150" i="8" s="1"/>
  <c r="I151" i="8"/>
  <c r="L150" i="8"/>
  <c r="K150" i="8"/>
  <c r="I150" i="8"/>
  <c r="L147" i="8"/>
  <c r="L146" i="8" s="1"/>
  <c r="L145" i="8" s="1"/>
  <c r="K147" i="8"/>
  <c r="K146" i="8" s="1"/>
  <c r="K145" i="8" s="1"/>
  <c r="J147" i="8"/>
  <c r="I147" i="8"/>
  <c r="I146" i="8" s="1"/>
  <c r="I145" i="8" s="1"/>
  <c r="J146" i="8"/>
  <c r="J145" i="8" s="1"/>
  <c r="L142" i="8"/>
  <c r="L141" i="8" s="1"/>
  <c r="L140" i="8" s="1"/>
  <c r="K142" i="8"/>
  <c r="K141" i="8" s="1"/>
  <c r="K140" i="8" s="1"/>
  <c r="K139" i="8" s="1"/>
  <c r="J142" i="8"/>
  <c r="I142" i="8"/>
  <c r="I141" i="8" s="1"/>
  <c r="I140" i="8" s="1"/>
  <c r="I139" i="8" s="1"/>
  <c r="J141" i="8"/>
  <c r="J140" i="8" s="1"/>
  <c r="L137" i="8"/>
  <c r="K137" i="8"/>
  <c r="J137" i="8"/>
  <c r="J136" i="8" s="1"/>
  <c r="J135" i="8" s="1"/>
  <c r="I137" i="8"/>
  <c r="I136" i="8" s="1"/>
  <c r="I135" i="8" s="1"/>
  <c r="L136" i="8"/>
  <c r="L135" i="8" s="1"/>
  <c r="K136" i="8"/>
  <c r="K135" i="8" s="1"/>
  <c r="L133" i="8"/>
  <c r="K133" i="8"/>
  <c r="J133" i="8"/>
  <c r="J132" i="8" s="1"/>
  <c r="J131" i="8" s="1"/>
  <c r="I133" i="8"/>
  <c r="I132" i="8" s="1"/>
  <c r="I131" i="8" s="1"/>
  <c r="L132" i="8"/>
  <c r="L131" i="8" s="1"/>
  <c r="K132" i="8"/>
  <c r="K131" i="8" s="1"/>
  <c r="L129" i="8"/>
  <c r="K129" i="8"/>
  <c r="J129" i="8"/>
  <c r="J128" i="8" s="1"/>
  <c r="J127" i="8" s="1"/>
  <c r="I129" i="8"/>
  <c r="I128" i="8" s="1"/>
  <c r="I127" i="8" s="1"/>
  <c r="L128" i="8"/>
  <c r="L127" i="8" s="1"/>
  <c r="K128" i="8"/>
  <c r="K127" i="8" s="1"/>
  <c r="L125" i="8"/>
  <c r="K125" i="8"/>
  <c r="J125" i="8"/>
  <c r="J124" i="8" s="1"/>
  <c r="J123" i="8" s="1"/>
  <c r="I125" i="8"/>
  <c r="I124" i="8" s="1"/>
  <c r="I123" i="8" s="1"/>
  <c r="L124" i="8"/>
  <c r="L123" i="8" s="1"/>
  <c r="K124" i="8"/>
  <c r="K123" i="8" s="1"/>
  <c r="L121" i="8"/>
  <c r="K121" i="8"/>
  <c r="J121" i="8"/>
  <c r="J120" i="8" s="1"/>
  <c r="J119" i="8" s="1"/>
  <c r="I121" i="8"/>
  <c r="I120" i="8" s="1"/>
  <c r="I119" i="8" s="1"/>
  <c r="L120" i="8"/>
  <c r="L119" i="8" s="1"/>
  <c r="K120" i="8"/>
  <c r="K119" i="8" s="1"/>
  <c r="L116" i="8"/>
  <c r="K116" i="8"/>
  <c r="J116" i="8"/>
  <c r="J115" i="8" s="1"/>
  <c r="J114" i="8" s="1"/>
  <c r="J113" i="8" s="1"/>
  <c r="I116" i="8"/>
  <c r="I115" i="8" s="1"/>
  <c r="I114" i="8" s="1"/>
  <c r="I113" i="8" s="1"/>
  <c r="L115" i="8"/>
  <c r="L114" i="8" s="1"/>
  <c r="L113" i="8" s="1"/>
  <c r="K115" i="8"/>
  <c r="K114" i="8" s="1"/>
  <c r="K113" i="8" s="1"/>
  <c r="L110" i="8"/>
  <c r="L109" i="8" s="1"/>
  <c r="K110" i="8"/>
  <c r="K109" i="8" s="1"/>
  <c r="J110" i="8"/>
  <c r="J109" i="8" s="1"/>
  <c r="I110" i="8"/>
  <c r="I109" i="8"/>
  <c r="L106" i="8"/>
  <c r="K106" i="8"/>
  <c r="J106" i="8"/>
  <c r="J105" i="8" s="1"/>
  <c r="I106" i="8"/>
  <c r="I105" i="8" s="1"/>
  <c r="I104" i="8" s="1"/>
  <c r="L105" i="8"/>
  <c r="K105" i="8"/>
  <c r="L101" i="8"/>
  <c r="K101" i="8"/>
  <c r="J101" i="8"/>
  <c r="J100" i="8" s="1"/>
  <c r="J99" i="8" s="1"/>
  <c r="I101" i="8"/>
  <c r="I100" i="8" s="1"/>
  <c r="I99" i="8" s="1"/>
  <c r="L100" i="8"/>
  <c r="L99" i="8" s="1"/>
  <c r="K100" i="8"/>
  <c r="K99" i="8" s="1"/>
  <c r="L96" i="8"/>
  <c r="K96" i="8"/>
  <c r="J96" i="8"/>
  <c r="J95" i="8" s="1"/>
  <c r="J94" i="8" s="1"/>
  <c r="I96" i="8"/>
  <c r="I95" i="8" s="1"/>
  <c r="I94" i="8" s="1"/>
  <c r="L95" i="8"/>
  <c r="L94" i="8" s="1"/>
  <c r="K95" i="8"/>
  <c r="K94" i="8" s="1"/>
  <c r="L89" i="8"/>
  <c r="L88" i="8" s="1"/>
  <c r="L87" i="8" s="1"/>
  <c r="L86" i="8" s="1"/>
  <c r="K89" i="8"/>
  <c r="K88" i="8" s="1"/>
  <c r="K87" i="8" s="1"/>
  <c r="K86" i="8" s="1"/>
  <c r="J89" i="8"/>
  <c r="J88" i="8" s="1"/>
  <c r="J87" i="8" s="1"/>
  <c r="J86" i="8" s="1"/>
  <c r="I89" i="8"/>
  <c r="I88" i="8"/>
  <c r="I87" i="8" s="1"/>
  <c r="I86" i="8" s="1"/>
  <c r="L84" i="8"/>
  <c r="L83" i="8" s="1"/>
  <c r="L82" i="8" s="1"/>
  <c r="K84" i="8"/>
  <c r="K83" i="8" s="1"/>
  <c r="K82" i="8" s="1"/>
  <c r="J84" i="8"/>
  <c r="I84" i="8"/>
  <c r="I83" i="8" s="1"/>
  <c r="I82" i="8" s="1"/>
  <c r="J83" i="8"/>
  <c r="J82" i="8" s="1"/>
  <c r="L78" i="8"/>
  <c r="L77" i="8" s="1"/>
  <c r="K78" i="8"/>
  <c r="K77" i="8" s="1"/>
  <c r="J78" i="8"/>
  <c r="I78" i="8"/>
  <c r="I77" i="8" s="1"/>
  <c r="I66" i="8" s="1"/>
  <c r="I65" i="8" s="1"/>
  <c r="J77" i="8"/>
  <c r="L73" i="8"/>
  <c r="L72" i="8" s="1"/>
  <c r="K73" i="8"/>
  <c r="K72" i="8" s="1"/>
  <c r="J73" i="8"/>
  <c r="J72" i="8" s="1"/>
  <c r="I73" i="8"/>
  <c r="I72" i="8"/>
  <c r="L68" i="8"/>
  <c r="K68" i="8"/>
  <c r="J68" i="8"/>
  <c r="J67" i="8" s="1"/>
  <c r="I68" i="8"/>
  <c r="L67" i="8"/>
  <c r="K67" i="8"/>
  <c r="K66" i="8" s="1"/>
  <c r="K65" i="8" s="1"/>
  <c r="I67" i="8"/>
  <c r="L49" i="8"/>
  <c r="L48" i="8" s="1"/>
  <c r="L47" i="8" s="1"/>
  <c r="L46" i="8" s="1"/>
  <c r="K49" i="8"/>
  <c r="K48" i="8" s="1"/>
  <c r="K47" i="8" s="1"/>
  <c r="K46" i="8" s="1"/>
  <c r="J49" i="8"/>
  <c r="J48" i="8" s="1"/>
  <c r="J47" i="8" s="1"/>
  <c r="J46" i="8" s="1"/>
  <c r="I49" i="8"/>
  <c r="I48" i="8"/>
  <c r="I47" i="8" s="1"/>
  <c r="I46" i="8" s="1"/>
  <c r="L44" i="8"/>
  <c r="L43" i="8" s="1"/>
  <c r="L42" i="8" s="1"/>
  <c r="K44" i="8"/>
  <c r="K43" i="8" s="1"/>
  <c r="K42" i="8" s="1"/>
  <c r="J44" i="8"/>
  <c r="I44" i="8"/>
  <c r="I43" i="8" s="1"/>
  <c r="I42" i="8" s="1"/>
  <c r="J43" i="8"/>
  <c r="J42" i="8" s="1"/>
  <c r="L40" i="8"/>
  <c r="K40" i="8"/>
  <c r="J40" i="8"/>
  <c r="I40" i="8"/>
  <c r="I37" i="8" s="1"/>
  <c r="I36" i="8" s="1"/>
  <c r="L38" i="8"/>
  <c r="K38" i="8"/>
  <c r="J38" i="8"/>
  <c r="J37" i="8" s="1"/>
  <c r="J36" i="8" s="1"/>
  <c r="I38" i="8"/>
  <c r="L37" i="8"/>
  <c r="L36" i="8" s="1"/>
  <c r="L35" i="8" s="1"/>
  <c r="K37" i="8"/>
  <c r="K36" i="8" s="1"/>
  <c r="L365" i="5"/>
  <c r="K365" i="5"/>
  <c r="J365" i="5"/>
  <c r="I365" i="5"/>
  <c r="L364" i="5"/>
  <c r="K364" i="5"/>
  <c r="J364" i="5"/>
  <c r="I364" i="5"/>
  <c r="L362" i="5"/>
  <c r="L361" i="5" s="1"/>
  <c r="K362" i="5"/>
  <c r="K361" i="5" s="1"/>
  <c r="J362" i="5"/>
  <c r="J361" i="5" s="1"/>
  <c r="I362" i="5"/>
  <c r="I361" i="5"/>
  <c r="L359" i="5"/>
  <c r="L358" i="5" s="1"/>
  <c r="K359" i="5"/>
  <c r="K358" i="5" s="1"/>
  <c r="J359" i="5"/>
  <c r="I359" i="5"/>
  <c r="I358" i="5" s="1"/>
  <c r="J358" i="5"/>
  <c r="L355" i="5"/>
  <c r="K355" i="5"/>
  <c r="J355" i="5"/>
  <c r="I355" i="5"/>
  <c r="L354" i="5"/>
  <c r="K354" i="5"/>
  <c r="J354" i="5"/>
  <c r="I354" i="5"/>
  <c r="L351" i="5"/>
  <c r="L350" i="5" s="1"/>
  <c r="K351" i="5"/>
  <c r="K350" i="5" s="1"/>
  <c r="J351" i="5"/>
  <c r="J350" i="5" s="1"/>
  <c r="I351" i="5"/>
  <c r="I350" i="5"/>
  <c r="L347" i="5"/>
  <c r="L346" i="5" s="1"/>
  <c r="K347" i="5"/>
  <c r="K346" i="5" s="1"/>
  <c r="J347" i="5"/>
  <c r="I347" i="5"/>
  <c r="I346" i="5" s="1"/>
  <c r="I336" i="5" s="1"/>
  <c r="J346" i="5"/>
  <c r="L343" i="5"/>
  <c r="K343" i="5"/>
  <c r="J343" i="5"/>
  <c r="I343" i="5"/>
  <c r="L340" i="5"/>
  <c r="K340" i="5"/>
  <c r="J340" i="5"/>
  <c r="I340" i="5"/>
  <c r="L338" i="5"/>
  <c r="L337" i="5" s="1"/>
  <c r="K338" i="5"/>
  <c r="K337" i="5" s="1"/>
  <c r="K336" i="5" s="1"/>
  <c r="J338" i="5"/>
  <c r="J337" i="5" s="1"/>
  <c r="J336" i="5" s="1"/>
  <c r="I338" i="5"/>
  <c r="I337" i="5"/>
  <c r="L333" i="5"/>
  <c r="L332" i="5" s="1"/>
  <c r="K333" i="5"/>
  <c r="K332" i="5" s="1"/>
  <c r="J333" i="5"/>
  <c r="J332" i="5" s="1"/>
  <c r="I333" i="5"/>
  <c r="I332" i="5"/>
  <c r="L330" i="5"/>
  <c r="L329" i="5" s="1"/>
  <c r="K330" i="5"/>
  <c r="K329" i="5" s="1"/>
  <c r="J330" i="5"/>
  <c r="I330" i="5"/>
  <c r="I329" i="5" s="1"/>
  <c r="J329" i="5"/>
  <c r="L327" i="5"/>
  <c r="K327" i="5"/>
  <c r="J327" i="5"/>
  <c r="I327" i="5"/>
  <c r="L326" i="5"/>
  <c r="K326" i="5"/>
  <c r="J326" i="5"/>
  <c r="I326" i="5"/>
  <c r="L323" i="5"/>
  <c r="L322" i="5" s="1"/>
  <c r="K323" i="5"/>
  <c r="K322" i="5" s="1"/>
  <c r="J323" i="5"/>
  <c r="J322" i="5" s="1"/>
  <c r="I323" i="5"/>
  <c r="I322" i="5"/>
  <c r="L319" i="5"/>
  <c r="L318" i="5" s="1"/>
  <c r="K319" i="5"/>
  <c r="K318" i="5" s="1"/>
  <c r="J319" i="5"/>
  <c r="I319" i="5"/>
  <c r="I318" i="5" s="1"/>
  <c r="J318" i="5"/>
  <c r="L315" i="5"/>
  <c r="K315" i="5"/>
  <c r="J315" i="5"/>
  <c r="I315" i="5"/>
  <c r="L314" i="5"/>
  <c r="K314" i="5"/>
  <c r="J314" i="5"/>
  <c r="I314" i="5"/>
  <c r="L311" i="5"/>
  <c r="K311" i="5"/>
  <c r="J311" i="5"/>
  <c r="I311" i="5"/>
  <c r="L308" i="5"/>
  <c r="K308" i="5"/>
  <c r="J308" i="5"/>
  <c r="I308" i="5"/>
  <c r="L306" i="5"/>
  <c r="L305" i="5" s="1"/>
  <c r="L304" i="5" s="1"/>
  <c r="K306" i="5"/>
  <c r="K305" i="5" s="1"/>
  <c r="K304" i="5" s="1"/>
  <c r="K303" i="5" s="1"/>
  <c r="J306" i="5"/>
  <c r="I306" i="5"/>
  <c r="I305" i="5" s="1"/>
  <c r="J305" i="5"/>
  <c r="L300" i="5"/>
  <c r="L299" i="5" s="1"/>
  <c r="K300" i="5"/>
  <c r="K299" i="5" s="1"/>
  <c r="J300" i="5"/>
  <c r="J299" i="5" s="1"/>
  <c r="I300" i="5"/>
  <c r="I299" i="5"/>
  <c r="L297" i="5"/>
  <c r="L296" i="5" s="1"/>
  <c r="K297" i="5"/>
  <c r="K296" i="5" s="1"/>
  <c r="J297" i="5"/>
  <c r="I297" i="5"/>
  <c r="I296" i="5" s="1"/>
  <c r="J296" i="5"/>
  <c r="L294" i="5"/>
  <c r="K294" i="5"/>
  <c r="J294" i="5"/>
  <c r="I294" i="5"/>
  <c r="L293" i="5"/>
  <c r="K293" i="5"/>
  <c r="J293" i="5"/>
  <c r="I293" i="5"/>
  <c r="L290" i="5"/>
  <c r="L289" i="5" s="1"/>
  <c r="K290" i="5"/>
  <c r="K289" i="5" s="1"/>
  <c r="J290" i="5"/>
  <c r="J289" i="5" s="1"/>
  <c r="I290" i="5"/>
  <c r="I289" i="5"/>
  <c r="L286" i="5"/>
  <c r="L285" i="5" s="1"/>
  <c r="K286" i="5"/>
  <c r="K285" i="5" s="1"/>
  <c r="J286" i="5"/>
  <c r="I286" i="5"/>
  <c r="I285" i="5" s="1"/>
  <c r="J285" i="5"/>
  <c r="L282" i="5"/>
  <c r="K282" i="5"/>
  <c r="J282" i="5"/>
  <c r="I282" i="5"/>
  <c r="L281" i="5"/>
  <c r="K281" i="5"/>
  <c r="J281" i="5"/>
  <c r="I281" i="5"/>
  <c r="L278" i="5"/>
  <c r="K278" i="5"/>
  <c r="J278" i="5"/>
  <c r="I278" i="5"/>
  <c r="L275" i="5"/>
  <c r="K275" i="5"/>
  <c r="J275" i="5"/>
  <c r="I275" i="5"/>
  <c r="L273" i="5"/>
  <c r="L272" i="5" s="1"/>
  <c r="L271" i="5" s="1"/>
  <c r="K273" i="5"/>
  <c r="K272" i="5" s="1"/>
  <c r="J273" i="5"/>
  <c r="I273" i="5"/>
  <c r="I272" i="5" s="1"/>
  <c r="J272" i="5"/>
  <c r="L268" i="5"/>
  <c r="L267" i="5" s="1"/>
  <c r="K268" i="5"/>
  <c r="K267" i="5" s="1"/>
  <c r="J268" i="5"/>
  <c r="I268" i="5"/>
  <c r="I267" i="5" s="1"/>
  <c r="J267" i="5"/>
  <c r="L265" i="5"/>
  <c r="K265" i="5"/>
  <c r="J265" i="5"/>
  <c r="I265" i="5"/>
  <c r="L264" i="5"/>
  <c r="K264" i="5"/>
  <c r="J264" i="5"/>
  <c r="I264" i="5"/>
  <c r="L262" i="5"/>
  <c r="L261" i="5" s="1"/>
  <c r="K262" i="5"/>
  <c r="K261" i="5" s="1"/>
  <c r="J262" i="5"/>
  <c r="J261" i="5" s="1"/>
  <c r="I262" i="5"/>
  <c r="I261" i="5"/>
  <c r="L258" i="5"/>
  <c r="L257" i="5" s="1"/>
  <c r="K258" i="5"/>
  <c r="K257" i="5" s="1"/>
  <c r="J258" i="5"/>
  <c r="I258" i="5"/>
  <c r="I257" i="5" s="1"/>
  <c r="J257" i="5"/>
  <c r="L254" i="5"/>
  <c r="K254" i="5"/>
  <c r="J254" i="5"/>
  <c r="I254" i="5"/>
  <c r="L253" i="5"/>
  <c r="K253" i="5"/>
  <c r="J253" i="5"/>
  <c r="I253" i="5"/>
  <c r="L250" i="5"/>
  <c r="L249" i="5" s="1"/>
  <c r="K250" i="5"/>
  <c r="K249" i="5" s="1"/>
  <c r="J250" i="5"/>
  <c r="J249" i="5" s="1"/>
  <c r="I250" i="5"/>
  <c r="I249" i="5"/>
  <c r="L246" i="5"/>
  <c r="K246" i="5"/>
  <c r="J246" i="5"/>
  <c r="I246" i="5"/>
  <c r="L243" i="5"/>
  <c r="K243" i="5"/>
  <c r="J243" i="5"/>
  <c r="I243" i="5"/>
  <c r="L241" i="5"/>
  <c r="K241" i="5"/>
  <c r="J241" i="5"/>
  <c r="I241" i="5"/>
  <c r="L240" i="5"/>
  <c r="K240" i="5"/>
  <c r="J240" i="5"/>
  <c r="I240" i="5"/>
  <c r="I239" i="5" s="1"/>
  <c r="L234" i="5"/>
  <c r="L233" i="5" s="1"/>
  <c r="L232" i="5" s="1"/>
  <c r="K234" i="5"/>
  <c r="K233" i="5" s="1"/>
  <c r="K232" i="5" s="1"/>
  <c r="J234" i="5"/>
  <c r="I234" i="5"/>
  <c r="I233" i="5" s="1"/>
  <c r="I232" i="5" s="1"/>
  <c r="J233" i="5"/>
  <c r="J232" i="5" s="1"/>
  <c r="L230" i="5"/>
  <c r="L229" i="5" s="1"/>
  <c r="L228" i="5" s="1"/>
  <c r="K230" i="5"/>
  <c r="K229" i="5" s="1"/>
  <c r="K228" i="5" s="1"/>
  <c r="J230" i="5"/>
  <c r="I230" i="5"/>
  <c r="I229" i="5" s="1"/>
  <c r="I228" i="5" s="1"/>
  <c r="J229" i="5"/>
  <c r="J228" i="5" s="1"/>
  <c r="L221" i="5"/>
  <c r="L220" i="5" s="1"/>
  <c r="K221" i="5"/>
  <c r="K220" i="5" s="1"/>
  <c r="J221" i="5"/>
  <c r="I221" i="5"/>
  <c r="I220" i="5" s="1"/>
  <c r="J220" i="5"/>
  <c r="J216" i="5" s="1"/>
  <c r="L218" i="5"/>
  <c r="K218" i="5"/>
  <c r="J218" i="5"/>
  <c r="I218" i="5"/>
  <c r="L217" i="5"/>
  <c r="K217" i="5"/>
  <c r="K216" i="5" s="1"/>
  <c r="J217" i="5"/>
  <c r="I217" i="5"/>
  <c r="L211" i="5"/>
  <c r="K211" i="5"/>
  <c r="J211" i="5"/>
  <c r="I211" i="5"/>
  <c r="L210" i="5"/>
  <c r="L209" i="5" s="1"/>
  <c r="K210" i="5"/>
  <c r="K209" i="5" s="1"/>
  <c r="J210" i="5"/>
  <c r="I210" i="5"/>
  <c r="I209" i="5" s="1"/>
  <c r="J209" i="5"/>
  <c r="L207" i="5"/>
  <c r="K207" i="5"/>
  <c r="J207" i="5"/>
  <c r="I207" i="5"/>
  <c r="L206" i="5"/>
  <c r="K206" i="5"/>
  <c r="J206" i="5"/>
  <c r="I206" i="5"/>
  <c r="L202" i="5"/>
  <c r="L201" i="5" s="1"/>
  <c r="K202" i="5"/>
  <c r="J202" i="5"/>
  <c r="J201" i="5" s="1"/>
  <c r="I202" i="5"/>
  <c r="K201" i="5"/>
  <c r="I201" i="5"/>
  <c r="L196" i="5"/>
  <c r="L195" i="5" s="1"/>
  <c r="K196" i="5"/>
  <c r="K195" i="5" s="1"/>
  <c r="K186" i="5" s="1"/>
  <c r="J196" i="5"/>
  <c r="I196" i="5"/>
  <c r="I195" i="5" s="1"/>
  <c r="I186" i="5" s="1"/>
  <c r="J195" i="5"/>
  <c r="L191" i="5"/>
  <c r="K191" i="5"/>
  <c r="J191" i="5"/>
  <c r="I191" i="5"/>
  <c r="L190" i="5"/>
  <c r="K190" i="5"/>
  <c r="J190" i="5"/>
  <c r="I190" i="5"/>
  <c r="L188" i="5"/>
  <c r="L187" i="5" s="1"/>
  <c r="K188" i="5"/>
  <c r="J188" i="5"/>
  <c r="J187" i="5" s="1"/>
  <c r="I188" i="5"/>
  <c r="K187" i="5"/>
  <c r="I187" i="5"/>
  <c r="L180" i="5"/>
  <c r="L179" i="5" s="1"/>
  <c r="K180" i="5"/>
  <c r="K179" i="5" s="1"/>
  <c r="J180" i="5"/>
  <c r="I180" i="5"/>
  <c r="I179" i="5" s="1"/>
  <c r="J179" i="5"/>
  <c r="L175" i="5"/>
  <c r="K175" i="5"/>
  <c r="J175" i="5"/>
  <c r="I175" i="5"/>
  <c r="L174" i="5"/>
  <c r="L173" i="5" s="1"/>
  <c r="K174" i="5"/>
  <c r="K173" i="5" s="1"/>
  <c r="J174" i="5"/>
  <c r="I174" i="5"/>
  <c r="J173" i="5"/>
  <c r="L171" i="5"/>
  <c r="K171" i="5"/>
  <c r="J171" i="5"/>
  <c r="I171" i="5"/>
  <c r="L170" i="5"/>
  <c r="L169" i="5" s="1"/>
  <c r="K170" i="5"/>
  <c r="K169" i="5" s="1"/>
  <c r="J170" i="5"/>
  <c r="I170" i="5"/>
  <c r="I169" i="5" s="1"/>
  <c r="J169" i="5"/>
  <c r="J168" i="5" s="1"/>
  <c r="L166" i="5"/>
  <c r="L165" i="5" s="1"/>
  <c r="K166" i="5"/>
  <c r="K165" i="5" s="1"/>
  <c r="J166" i="5"/>
  <c r="I166" i="5"/>
  <c r="I165" i="5" s="1"/>
  <c r="J165" i="5"/>
  <c r="L161" i="5"/>
  <c r="K161" i="5"/>
  <c r="J161" i="5"/>
  <c r="I161" i="5"/>
  <c r="L160" i="5"/>
  <c r="K160" i="5"/>
  <c r="K159" i="5" s="1"/>
  <c r="K158" i="5" s="1"/>
  <c r="J160" i="5"/>
  <c r="I160" i="5"/>
  <c r="I159" i="5" s="1"/>
  <c r="I158" i="5" s="1"/>
  <c r="J159" i="5"/>
  <c r="J158" i="5" s="1"/>
  <c r="L155" i="5"/>
  <c r="L154" i="5" s="1"/>
  <c r="L153" i="5" s="1"/>
  <c r="K155" i="5"/>
  <c r="K154" i="5" s="1"/>
  <c r="K153" i="5" s="1"/>
  <c r="J155" i="5"/>
  <c r="I155" i="5"/>
  <c r="I154" i="5" s="1"/>
  <c r="I153" i="5" s="1"/>
  <c r="J154" i="5"/>
  <c r="J153" i="5" s="1"/>
  <c r="L151" i="5"/>
  <c r="L150" i="5" s="1"/>
  <c r="K151" i="5"/>
  <c r="K150" i="5" s="1"/>
  <c r="J151" i="5"/>
  <c r="I151" i="5"/>
  <c r="I150" i="5" s="1"/>
  <c r="J150" i="5"/>
  <c r="L147" i="5"/>
  <c r="K147" i="5"/>
  <c r="J147" i="5"/>
  <c r="I147" i="5"/>
  <c r="L146" i="5"/>
  <c r="L145" i="5" s="1"/>
  <c r="K146" i="5"/>
  <c r="K145" i="5" s="1"/>
  <c r="J146" i="5"/>
  <c r="I146" i="5"/>
  <c r="I145" i="5" s="1"/>
  <c r="J145" i="5"/>
  <c r="L142" i="5"/>
  <c r="K142" i="5"/>
  <c r="J142" i="5"/>
  <c r="I142" i="5"/>
  <c r="L141" i="5"/>
  <c r="L140" i="5" s="1"/>
  <c r="K141" i="5"/>
  <c r="K140" i="5" s="1"/>
  <c r="K139" i="5" s="1"/>
  <c r="J141" i="5"/>
  <c r="I141" i="5"/>
  <c r="I140" i="5" s="1"/>
  <c r="I139" i="5" s="1"/>
  <c r="J140" i="5"/>
  <c r="L137" i="5"/>
  <c r="L136" i="5" s="1"/>
  <c r="L135" i="5" s="1"/>
  <c r="K137" i="5"/>
  <c r="K136" i="5" s="1"/>
  <c r="K135" i="5" s="1"/>
  <c r="J137" i="5"/>
  <c r="I137" i="5"/>
  <c r="I136" i="5" s="1"/>
  <c r="I135" i="5" s="1"/>
  <c r="J136" i="5"/>
  <c r="J135" i="5" s="1"/>
  <c r="L133" i="5"/>
  <c r="L132" i="5" s="1"/>
  <c r="L131" i="5" s="1"/>
  <c r="K133" i="5"/>
  <c r="K132" i="5" s="1"/>
  <c r="K131" i="5" s="1"/>
  <c r="J133" i="5"/>
  <c r="I133" i="5"/>
  <c r="I132" i="5" s="1"/>
  <c r="I131" i="5" s="1"/>
  <c r="J132" i="5"/>
  <c r="J131" i="5" s="1"/>
  <c r="L129" i="5"/>
  <c r="L128" i="5" s="1"/>
  <c r="L127" i="5" s="1"/>
  <c r="K129" i="5"/>
  <c r="K128" i="5" s="1"/>
  <c r="K127" i="5" s="1"/>
  <c r="J129" i="5"/>
  <c r="I129" i="5"/>
  <c r="I128" i="5" s="1"/>
  <c r="I127" i="5" s="1"/>
  <c r="J128" i="5"/>
  <c r="J127" i="5" s="1"/>
  <c r="L125" i="5"/>
  <c r="L124" i="5" s="1"/>
  <c r="L123" i="5" s="1"/>
  <c r="K125" i="5"/>
  <c r="K124" i="5" s="1"/>
  <c r="K123" i="5" s="1"/>
  <c r="J125" i="5"/>
  <c r="I125" i="5"/>
  <c r="I124" i="5" s="1"/>
  <c r="I123" i="5" s="1"/>
  <c r="J124" i="5"/>
  <c r="J123" i="5" s="1"/>
  <c r="L121" i="5"/>
  <c r="L120" i="5" s="1"/>
  <c r="L119" i="5" s="1"/>
  <c r="K121" i="5"/>
  <c r="K120" i="5" s="1"/>
  <c r="K119" i="5" s="1"/>
  <c r="J121" i="5"/>
  <c r="I121" i="5"/>
  <c r="I120" i="5" s="1"/>
  <c r="I119" i="5" s="1"/>
  <c r="J120" i="5"/>
  <c r="J119" i="5" s="1"/>
  <c r="L116" i="5"/>
  <c r="L115" i="5" s="1"/>
  <c r="L114" i="5" s="1"/>
  <c r="K116" i="5"/>
  <c r="K115" i="5" s="1"/>
  <c r="K114" i="5" s="1"/>
  <c r="J116" i="5"/>
  <c r="I116" i="5"/>
  <c r="I115" i="5" s="1"/>
  <c r="I114" i="5" s="1"/>
  <c r="I113" i="5" s="1"/>
  <c r="J115" i="5"/>
  <c r="J114" i="5" s="1"/>
  <c r="J113" i="5" s="1"/>
  <c r="L110" i="5"/>
  <c r="L109" i="5" s="1"/>
  <c r="K110" i="5"/>
  <c r="J110" i="5"/>
  <c r="J109" i="5" s="1"/>
  <c r="I110" i="5"/>
  <c r="K109" i="5"/>
  <c r="I109" i="5"/>
  <c r="L106" i="5"/>
  <c r="L105" i="5" s="1"/>
  <c r="K106" i="5"/>
  <c r="K105" i="5" s="1"/>
  <c r="K104" i="5" s="1"/>
  <c r="J106" i="5"/>
  <c r="I106" i="5"/>
  <c r="I105" i="5" s="1"/>
  <c r="I104" i="5" s="1"/>
  <c r="J105" i="5"/>
  <c r="J104" i="5" s="1"/>
  <c r="L101" i="5"/>
  <c r="L100" i="5" s="1"/>
  <c r="L99" i="5" s="1"/>
  <c r="K101" i="5"/>
  <c r="K100" i="5" s="1"/>
  <c r="K99" i="5" s="1"/>
  <c r="J101" i="5"/>
  <c r="I101" i="5"/>
  <c r="I100" i="5" s="1"/>
  <c r="I99" i="5" s="1"/>
  <c r="J100" i="5"/>
  <c r="J99" i="5" s="1"/>
  <c r="L96" i="5"/>
  <c r="L95" i="5" s="1"/>
  <c r="L94" i="5" s="1"/>
  <c r="K96" i="5"/>
  <c r="K95" i="5" s="1"/>
  <c r="K94" i="5" s="1"/>
  <c r="J96" i="5"/>
  <c r="I96" i="5"/>
  <c r="I95" i="5" s="1"/>
  <c r="I94" i="5" s="1"/>
  <c r="J95" i="5"/>
  <c r="J94" i="5" s="1"/>
  <c r="L89" i="5"/>
  <c r="L88" i="5" s="1"/>
  <c r="L87" i="5" s="1"/>
  <c r="L86" i="5" s="1"/>
  <c r="K89" i="5"/>
  <c r="J89" i="5"/>
  <c r="J88" i="5" s="1"/>
  <c r="J87" i="5" s="1"/>
  <c r="J86" i="5" s="1"/>
  <c r="I89" i="5"/>
  <c r="K88" i="5"/>
  <c r="I88" i="5"/>
  <c r="K87" i="5"/>
  <c r="K86" i="5" s="1"/>
  <c r="I87" i="5"/>
  <c r="I86" i="5" s="1"/>
  <c r="L84" i="5"/>
  <c r="K84" i="5"/>
  <c r="J84" i="5"/>
  <c r="I84" i="5"/>
  <c r="L83" i="5"/>
  <c r="L82" i="5" s="1"/>
  <c r="K83" i="5"/>
  <c r="K82" i="5" s="1"/>
  <c r="J83" i="5"/>
  <c r="I83" i="5"/>
  <c r="I82" i="5" s="1"/>
  <c r="J82" i="5"/>
  <c r="L78" i="5"/>
  <c r="K78" i="5"/>
  <c r="J78" i="5"/>
  <c r="I78" i="5"/>
  <c r="L77" i="5"/>
  <c r="K77" i="5"/>
  <c r="J77" i="5"/>
  <c r="I77" i="5"/>
  <c r="L73" i="5"/>
  <c r="L72" i="5" s="1"/>
  <c r="K73" i="5"/>
  <c r="J73" i="5"/>
  <c r="J72" i="5" s="1"/>
  <c r="I73" i="5"/>
  <c r="K72" i="5"/>
  <c r="I72" i="5"/>
  <c r="L68" i="5"/>
  <c r="L67" i="5" s="1"/>
  <c r="K68" i="5"/>
  <c r="K67" i="5" s="1"/>
  <c r="K66" i="5" s="1"/>
  <c r="J68" i="5"/>
  <c r="I68" i="5"/>
  <c r="I67" i="5" s="1"/>
  <c r="I66" i="5" s="1"/>
  <c r="I65" i="5" s="1"/>
  <c r="J67" i="5"/>
  <c r="L49" i="5"/>
  <c r="L48" i="5" s="1"/>
  <c r="L47" i="5" s="1"/>
  <c r="L46" i="5" s="1"/>
  <c r="K49" i="5"/>
  <c r="J49" i="5"/>
  <c r="J48" i="5" s="1"/>
  <c r="J47" i="5" s="1"/>
  <c r="J46" i="5" s="1"/>
  <c r="I49" i="5"/>
  <c r="K48" i="5"/>
  <c r="I48" i="5"/>
  <c r="K47" i="5"/>
  <c r="K46" i="5" s="1"/>
  <c r="I47" i="5"/>
  <c r="I46" i="5" s="1"/>
  <c r="L44" i="5"/>
  <c r="K44" i="5"/>
  <c r="J44" i="5"/>
  <c r="I44" i="5"/>
  <c r="L43" i="5"/>
  <c r="L42" i="5" s="1"/>
  <c r="K43" i="5"/>
  <c r="K42" i="5" s="1"/>
  <c r="J43" i="5"/>
  <c r="I43" i="5"/>
  <c r="I42" i="5" s="1"/>
  <c r="J42" i="5"/>
  <c r="L40" i="5"/>
  <c r="K40" i="5"/>
  <c r="J40" i="5"/>
  <c r="I40" i="5"/>
  <c r="L38" i="5"/>
  <c r="L37" i="5" s="1"/>
  <c r="L36" i="5" s="1"/>
  <c r="K38" i="5"/>
  <c r="K37" i="5" s="1"/>
  <c r="K36" i="5" s="1"/>
  <c r="J38" i="5"/>
  <c r="I38" i="5"/>
  <c r="I37" i="5" s="1"/>
  <c r="I36" i="5" s="1"/>
  <c r="J37" i="5"/>
  <c r="J36" i="5" s="1"/>
  <c r="J35" i="5" s="1"/>
  <c r="L365" i="1"/>
  <c r="K365" i="1"/>
  <c r="J365" i="1"/>
  <c r="I365" i="1"/>
  <c r="L364" i="1"/>
  <c r="K364" i="1"/>
  <c r="J364" i="1"/>
  <c r="I364" i="1"/>
  <c r="L362" i="1"/>
  <c r="K362" i="1"/>
  <c r="K361" i="1" s="1"/>
  <c r="J362" i="1"/>
  <c r="I362" i="1"/>
  <c r="L361" i="1"/>
  <c r="J361" i="1"/>
  <c r="I361" i="1"/>
  <c r="L359" i="1"/>
  <c r="L358" i="1" s="1"/>
  <c r="K359" i="1"/>
  <c r="J359" i="1"/>
  <c r="J358" i="1" s="1"/>
  <c r="I359" i="1"/>
  <c r="I358" i="1" s="1"/>
  <c r="K358" i="1"/>
  <c r="L355" i="1"/>
  <c r="K355" i="1"/>
  <c r="J355" i="1"/>
  <c r="I355" i="1"/>
  <c r="L354" i="1"/>
  <c r="K354" i="1"/>
  <c r="J354" i="1"/>
  <c r="I354" i="1"/>
  <c r="L351" i="1"/>
  <c r="K351" i="1"/>
  <c r="K350" i="1" s="1"/>
  <c r="J351" i="1"/>
  <c r="I351" i="1"/>
  <c r="L350" i="1"/>
  <c r="J350" i="1"/>
  <c r="I350" i="1"/>
  <c r="L347" i="1"/>
  <c r="L346" i="1" s="1"/>
  <c r="L336" i="1" s="1"/>
  <c r="K347" i="1"/>
  <c r="J347" i="1"/>
  <c r="J346" i="1" s="1"/>
  <c r="I347" i="1"/>
  <c r="I346" i="1" s="1"/>
  <c r="I336" i="1" s="1"/>
  <c r="K346" i="1"/>
  <c r="L343" i="1"/>
  <c r="K343" i="1"/>
  <c r="J343" i="1"/>
  <c r="I343" i="1"/>
  <c r="L340" i="1"/>
  <c r="K340" i="1"/>
  <c r="J340" i="1"/>
  <c r="I340" i="1"/>
  <c r="L338" i="1"/>
  <c r="K338" i="1"/>
  <c r="K337" i="1" s="1"/>
  <c r="J338" i="1"/>
  <c r="I338" i="1"/>
  <c r="L337" i="1"/>
  <c r="J337" i="1"/>
  <c r="I337" i="1"/>
  <c r="L333" i="1"/>
  <c r="K333" i="1"/>
  <c r="K332" i="1" s="1"/>
  <c r="J333" i="1"/>
  <c r="I333" i="1"/>
  <c r="L332" i="1"/>
  <c r="J332" i="1"/>
  <c r="I332" i="1"/>
  <c r="L330" i="1"/>
  <c r="L329" i="1" s="1"/>
  <c r="K330" i="1"/>
  <c r="J330" i="1"/>
  <c r="J329" i="1" s="1"/>
  <c r="I330" i="1"/>
  <c r="I329" i="1" s="1"/>
  <c r="K329" i="1"/>
  <c r="L327" i="1"/>
  <c r="K327" i="1"/>
  <c r="J327" i="1"/>
  <c r="I327" i="1"/>
  <c r="L326" i="1"/>
  <c r="K326" i="1"/>
  <c r="J326" i="1"/>
  <c r="I326" i="1"/>
  <c r="L323" i="1"/>
  <c r="K323" i="1"/>
  <c r="K322" i="1" s="1"/>
  <c r="J323" i="1"/>
  <c r="I323" i="1"/>
  <c r="L322" i="1"/>
  <c r="J322" i="1"/>
  <c r="I322" i="1"/>
  <c r="L319" i="1"/>
  <c r="L318" i="1" s="1"/>
  <c r="K319" i="1"/>
  <c r="J319" i="1"/>
  <c r="J318" i="1" s="1"/>
  <c r="I319" i="1"/>
  <c r="I318" i="1" s="1"/>
  <c r="K318" i="1"/>
  <c r="L315" i="1"/>
  <c r="K315" i="1"/>
  <c r="J315" i="1"/>
  <c r="I315" i="1"/>
  <c r="L314" i="1"/>
  <c r="K314" i="1"/>
  <c r="J314" i="1"/>
  <c r="I314" i="1"/>
  <c r="L311" i="1"/>
  <c r="K311" i="1"/>
  <c r="J311" i="1"/>
  <c r="I311" i="1"/>
  <c r="L308" i="1"/>
  <c r="K308" i="1"/>
  <c r="J308" i="1"/>
  <c r="I308" i="1"/>
  <c r="L306" i="1"/>
  <c r="L305" i="1" s="1"/>
  <c r="K306" i="1"/>
  <c r="J306" i="1"/>
  <c r="J305" i="1" s="1"/>
  <c r="I306" i="1"/>
  <c r="I305" i="1" s="1"/>
  <c r="I304" i="1" s="1"/>
  <c r="I303" i="1" s="1"/>
  <c r="K305" i="1"/>
  <c r="K304" i="1" s="1"/>
  <c r="L300" i="1"/>
  <c r="K300" i="1"/>
  <c r="K299" i="1" s="1"/>
  <c r="J300" i="1"/>
  <c r="I300" i="1"/>
  <c r="L299" i="1"/>
  <c r="J299" i="1"/>
  <c r="I299" i="1"/>
  <c r="L297" i="1"/>
  <c r="L296" i="1" s="1"/>
  <c r="K297" i="1"/>
  <c r="J297" i="1"/>
  <c r="J296" i="1" s="1"/>
  <c r="I297" i="1"/>
  <c r="I296" i="1" s="1"/>
  <c r="K296" i="1"/>
  <c r="L294" i="1"/>
  <c r="K294" i="1"/>
  <c r="J294" i="1"/>
  <c r="I294" i="1"/>
  <c r="L293" i="1"/>
  <c r="K293" i="1"/>
  <c r="J293" i="1"/>
  <c r="I293" i="1"/>
  <c r="L290" i="1"/>
  <c r="K290" i="1"/>
  <c r="K289" i="1" s="1"/>
  <c r="J290" i="1"/>
  <c r="I290" i="1"/>
  <c r="L289" i="1"/>
  <c r="J289" i="1"/>
  <c r="I289" i="1"/>
  <c r="L286" i="1"/>
  <c r="L285" i="1" s="1"/>
  <c r="K286" i="1"/>
  <c r="J286" i="1"/>
  <c r="J285" i="1" s="1"/>
  <c r="I286" i="1"/>
  <c r="I285" i="1" s="1"/>
  <c r="K285" i="1"/>
  <c r="L282" i="1"/>
  <c r="K282" i="1"/>
  <c r="J282" i="1"/>
  <c r="I282" i="1"/>
  <c r="L281" i="1"/>
  <c r="K281" i="1"/>
  <c r="J281" i="1"/>
  <c r="I281" i="1"/>
  <c r="L278" i="1"/>
  <c r="K278" i="1"/>
  <c r="J278" i="1"/>
  <c r="I278" i="1"/>
  <c r="L275" i="1"/>
  <c r="K275" i="1"/>
  <c r="J275" i="1"/>
  <c r="I275" i="1"/>
  <c r="L273" i="1"/>
  <c r="L272" i="1" s="1"/>
  <c r="L271" i="1" s="1"/>
  <c r="K273" i="1"/>
  <c r="J273" i="1"/>
  <c r="J272" i="1" s="1"/>
  <c r="I273" i="1"/>
  <c r="I272" i="1" s="1"/>
  <c r="K272" i="1"/>
  <c r="L268" i="1"/>
  <c r="L267" i="1" s="1"/>
  <c r="K268" i="1"/>
  <c r="J268" i="1"/>
  <c r="J267" i="1" s="1"/>
  <c r="I268" i="1"/>
  <c r="I267" i="1" s="1"/>
  <c r="K267" i="1"/>
  <c r="L265" i="1"/>
  <c r="K265" i="1"/>
  <c r="J265" i="1"/>
  <c r="I265" i="1"/>
  <c r="L264" i="1"/>
  <c r="K264" i="1"/>
  <c r="J264" i="1"/>
  <c r="I264" i="1"/>
  <c r="L262" i="1"/>
  <c r="K262" i="1"/>
  <c r="K261" i="1" s="1"/>
  <c r="J262" i="1"/>
  <c r="I262" i="1"/>
  <c r="L261" i="1"/>
  <c r="J261" i="1"/>
  <c r="I261" i="1"/>
  <c r="L258" i="1"/>
  <c r="L257" i="1" s="1"/>
  <c r="K258" i="1"/>
  <c r="J258" i="1"/>
  <c r="J257" i="1" s="1"/>
  <c r="I258" i="1"/>
  <c r="I257" i="1" s="1"/>
  <c r="K257" i="1"/>
  <c r="L254" i="1"/>
  <c r="K254" i="1"/>
  <c r="J254" i="1"/>
  <c r="I254" i="1"/>
  <c r="L253" i="1"/>
  <c r="K253" i="1"/>
  <c r="J253" i="1"/>
  <c r="I253" i="1"/>
  <c r="L250" i="1"/>
  <c r="K250" i="1"/>
  <c r="K249" i="1" s="1"/>
  <c r="J250" i="1"/>
  <c r="I250" i="1"/>
  <c r="L249" i="1"/>
  <c r="J249" i="1"/>
  <c r="I249" i="1"/>
  <c r="L246" i="1"/>
  <c r="K246" i="1"/>
  <c r="J246" i="1"/>
  <c r="I246" i="1"/>
  <c r="L243" i="1"/>
  <c r="K243" i="1"/>
  <c r="J243" i="1"/>
  <c r="I243" i="1"/>
  <c r="L241" i="1"/>
  <c r="K241" i="1"/>
  <c r="K240" i="1" s="1"/>
  <c r="K239" i="1" s="1"/>
  <c r="J241" i="1"/>
  <c r="I241" i="1"/>
  <c r="L240" i="1"/>
  <c r="L239" i="1" s="1"/>
  <c r="J240" i="1"/>
  <c r="J239" i="1" s="1"/>
  <c r="I240" i="1"/>
  <c r="I239" i="1" s="1"/>
  <c r="L234" i="1"/>
  <c r="L233" i="1" s="1"/>
  <c r="L232" i="1" s="1"/>
  <c r="K234" i="1"/>
  <c r="J234" i="1"/>
  <c r="J233" i="1" s="1"/>
  <c r="J232" i="1" s="1"/>
  <c r="I234" i="1"/>
  <c r="I233" i="1" s="1"/>
  <c r="I232" i="1" s="1"/>
  <c r="K233" i="1"/>
  <c r="K232" i="1" s="1"/>
  <c r="L230" i="1"/>
  <c r="L229" i="1" s="1"/>
  <c r="L228" i="1" s="1"/>
  <c r="K230" i="1"/>
  <c r="J230" i="1"/>
  <c r="J229" i="1" s="1"/>
  <c r="J228" i="1" s="1"/>
  <c r="I230" i="1"/>
  <c r="I229" i="1" s="1"/>
  <c r="I228" i="1" s="1"/>
  <c r="K229" i="1"/>
  <c r="K228" i="1" s="1"/>
  <c r="L221" i="1"/>
  <c r="L220" i="1" s="1"/>
  <c r="K221" i="1"/>
  <c r="J221" i="1"/>
  <c r="J220" i="1" s="1"/>
  <c r="I221" i="1"/>
  <c r="I220" i="1" s="1"/>
  <c r="K220" i="1"/>
  <c r="L218" i="1"/>
  <c r="K218" i="1"/>
  <c r="J218" i="1"/>
  <c r="I218" i="1"/>
  <c r="L217" i="1"/>
  <c r="K217" i="1"/>
  <c r="J217" i="1"/>
  <c r="I217" i="1"/>
  <c r="I216" i="1" s="1"/>
  <c r="K216" i="1"/>
  <c r="L211" i="1"/>
  <c r="K211" i="1"/>
  <c r="J211" i="1"/>
  <c r="I211" i="1"/>
  <c r="L210" i="1"/>
  <c r="L209" i="1" s="1"/>
  <c r="K210" i="1"/>
  <c r="J210" i="1"/>
  <c r="J209" i="1" s="1"/>
  <c r="I210" i="1"/>
  <c r="I209" i="1" s="1"/>
  <c r="K209" i="1"/>
  <c r="L207" i="1"/>
  <c r="K207" i="1"/>
  <c r="J207" i="1"/>
  <c r="I207" i="1"/>
  <c r="L206" i="1"/>
  <c r="K206" i="1"/>
  <c r="J206" i="1"/>
  <c r="I206" i="1"/>
  <c r="L202" i="1"/>
  <c r="K202" i="1"/>
  <c r="K201" i="1" s="1"/>
  <c r="J202" i="1"/>
  <c r="I202" i="1"/>
  <c r="L201" i="1"/>
  <c r="J201" i="1"/>
  <c r="I201" i="1"/>
  <c r="L196" i="1"/>
  <c r="L195" i="1" s="1"/>
  <c r="L186" i="1" s="1"/>
  <c r="K196" i="1"/>
  <c r="J196" i="1"/>
  <c r="J195" i="1" s="1"/>
  <c r="I196" i="1"/>
  <c r="I195" i="1" s="1"/>
  <c r="I186" i="1" s="1"/>
  <c r="K195" i="1"/>
  <c r="L191" i="1"/>
  <c r="K191" i="1"/>
  <c r="J191" i="1"/>
  <c r="I191" i="1"/>
  <c r="L190" i="1"/>
  <c r="K190" i="1"/>
  <c r="J190" i="1"/>
  <c r="J186" i="1" s="1"/>
  <c r="I190" i="1"/>
  <c r="L188" i="1"/>
  <c r="K188" i="1"/>
  <c r="K187" i="1" s="1"/>
  <c r="K186" i="1" s="1"/>
  <c r="J188" i="1"/>
  <c r="I188" i="1"/>
  <c r="L187" i="1"/>
  <c r="J187" i="1"/>
  <c r="I187" i="1"/>
  <c r="L180" i="1"/>
  <c r="L179" i="1" s="1"/>
  <c r="K180" i="1"/>
  <c r="J180" i="1"/>
  <c r="J179" i="1" s="1"/>
  <c r="I180" i="1"/>
  <c r="I179" i="1" s="1"/>
  <c r="K179" i="1"/>
  <c r="L175" i="1"/>
  <c r="K175" i="1"/>
  <c r="K174" i="1" s="1"/>
  <c r="K173" i="1" s="1"/>
  <c r="J175" i="1"/>
  <c r="I175" i="1"/>
  <c r="L174" i="1"/>
  <c r="L173" i="1" s="1"/>
  <c r="J174" i="1"/>
  <c r="I174" i="1"/>
  <c r="L171" i="1"/>
  <c r="K171" i="1"/>
  <c r="K170" i="1" s="1"/>
  <c r="K169" i="1" s="1"/>
  <c r="K168" i="1" s="1"/>
  <c r="J171" i="1"/>
  <c r="I171" i="1"/>
  <c r="L170" i="1"/>
  <c r="L169" i="1" s="1"/>
  <c r="L168" i="1" s="1"/>
  <c r="J170" i="1"/>
  <c r="J169" i="1" s="1"/>
  <c r="I170" i="1"/>
  <c r="I169" i="1" s="1"/>
  <c r="L166" i="1"/>
  <c r="L165" i="1" s="1"/>
  <c r="K166" i="1"/>
  <c r="J166" i="1"/>
  <c r="J165" i="1" s="1"/>
  <c r="I166" i="1"/>
  <c r="I165" i="1" s="1"/>
  <c r="K165" i="1"/>
  <c r="L161" i="1"/>
  <c r="K161" i="1"/>
  <c r="K160" i="1" s="1"/>
  <c r="K159" i="1" s="1"/>
  <c r="K158" i="1" s="1"/>
  <c r="J161" i="1"/>
  <c r="I161" i="1"/>
  <c r="L160" i="1"/>
  <c r="L159" i="1" s="1"/>
  <c r="L158" i="1" s="1"/>
  <c r="J160" i="1"/>
  <c r="I160" i="1"/>
  <c r="I159" i="1" s="1"/>
  <c r="I158" i="1" s="1"/>
  <c r="L155" i="1"/>
  <c r="L154" i="1" s="1"/>
  <c r="L153" i="1" s="1"/>
  <c r="K155" i="1"/>
  <c r="J155" i="1"/>
  <c r="J154" i="1" s="1"/>
  <c r="J153" i="1" s="1"/>
  <c r="I155" i="1"/>
  <c r="I154" i="1" s="1"/>
  <c r="I153" i="1" s="1"/>
  <c r="K154" i="1"/>
  <c r="K153" i="1" s="1"/>
  <c r="L151" i="1"/>
  <c r="L150" i="1" s="1"/>
  <c r="K151" i="1"/>
  <c r="J151" i="1"/>
  <c r="J150" i="1" s="1"/>
  <c r="I151" i="1"/>
  <c r="I150" i="1" s="1"/>
  <c r="K150" i="1"/>
  <c r="L147" i="1"/>
  <c r="K147" i="1"/>
  <c r="K146" i="1" s="1"/>
  <c r="K145" i="1" s="1"/>
  <c r="J147" i="1"/>
  <c r="I147" i="1"/>
  <c r="L146" i="1"/>
  <c r="L145" i="1" s="1"/>
  <c r="J146" i="1"/>
  <c r="J145" i="1" s="1"/>
  <c r="I146" i="1"/>
  <c r="I145" i="1" s="1"/>
  <c r="L142" i="1"/>
  <c r="K142" i="1"/>
  <c r="K141" i="1" s="1"/>
  <c r="K140" i="1" s="1"/>
  <c r="K139" i="1" s="1"/>
  <c r="J142" i="1"/>
  <c r="I142" i="1"/>
  <c r="L141" i="1"/>
  <c r="L140" i="1" s="1"/>
  <c r="L139" i="1" s="1"/>
  <c r="J141" i="1"/>
  <c r="J140" i="1" s="1"/>
  <c r="I141" i="1"/>
  <c r="I140" i="1" s="1"/>
  <c r="I139" i="1" s="1"/>
  <c r="L137" i="1"/>
  <c r="L136" i="1" s="1"/>
  <c r="L135" i="1" s="1"/>
  <c r="K137" i="1"/>
  <c r="J137" i="1"/>
  <c r="J136" i="1" s="1"/>
  <c r="J135" i="1" s="1"/>
  <c r="I137" i="1"/>
  <c r="I136" i="1" s="1"/>
  <c r="I135" i="1" s="1"/>
  <c r="K136" i="1"/>
  <c r="K135" i="1" s="1"/>
  <c r="L133" i="1"/>
  <c r="L132" i="1" s="1"/>
  <c r="L131" i="1" s="1"/>
  <c r="K133" i="1"/>
  <c r="J133" i="1"/>
  <c r="J132" i="1" s="1"/>
  <c r="J131" i="1" s="1"/>
  <c r="I133" i="1"/>
  <c r="I132" i="1" s="1"/>
  <c r="I131" i="1" s="1"/>
  <c r="K132" i="1"/>
  <c r="K131" i="1" s="1"/>
  <c r="L129" i="1"/>
  <c r="L128" i="1" s="1"/>
  <c r="L127" i="1" s="1"/>
  <c r="K129" i="1"/>
  <c r="J129" i="1"/>
  <c r="J128" i="1" s="1"/>
  <c r="J127" i="1" s="1"/>
  <c r="I129" i="1"/>
  <c r="I128" i="1" s="1"/>
  <c r="I127" i="1" s="1"/>
  <c r="K128" i="1"/>
  <c r="K127" i="1" s="1"/>
  <c r="L125" i="1"/>
  <c r="L124" i="1" s="1"/>
  <c r="L123" i="1" s="1"/>
  <c r="K125" i="1"/>
  <c r="J125" i="1"/>
  <c r="J124" i="1" s="1"/>
  <c r="J123" i="1" s="1"/>
  <c r="I125" i="1"/>
  <c r="I124" i="1" s="1"/>
  <c r="I123" i="1" s="1"/>
  <c r="K124" i="1"/>
  <c r="K123" i="1" s="1"/>
  <c r="L121" i="1"/>
  <c r="L120" i="1" s="1"/>
  <c r="L119" i="1" s="1"/>
  <c r="K121" i="1"/>
  <c r="J121" i="1"/>
  <c r="J120" i="1" s="1"/>
  <c r="J119" i="1" s="1"/>
  <c r="I121" i="1"/>
  <c r="I120" i="1" s="1"/>
  <c r="I119" i="1" s="1"/>
  <c r="K120" i="1"/>
  <c r="K119" i="1" s="1"/>
  <c r="L116" i="1"/>
  <c r="L115" i="1" s="1"/>
  <c r="L114" i="1" s="1"/>
  <c r="K116" i="1"/>
  <c r="J116" i="1"/>
  <c r="J115" i="1" s="1"/>
  <c r="J114" i="1" s="1"/>
  <c r="I116" i="1"/>
  <c r="I115" i="1" s="1"/>
  <c r="I114" i="1" s="1"/>
  <c r="K115" i="1"/>
  <c r="K114" i="1" s="1"/>
  <c r="L110" i="1"/>
  <c r="K110" i="1"/>
  <c r="K109" i="1" s="1"/>
  <c r="J110" i="1"/>
  <c r="I110" i="1"/>
  <c r="L109" i="1"/>
  <c r="J109" i="1"/>
  <c r="I109" i="1"/>
  <c r="L106" i="1"/>
  <c r="L105" i="1" s="1"/>
  <c r="L104" i="1" s="1"/>
  <c r="K106" i="1"/>
  <c r="J106" i="1"/>
  <c r="J105" i="1" s="1"/>
  <c r="J104" i="1" s="1"/>
  <c r="I106" i="1"/>
  <c r="I105" i="1" s="1"/>
  <c r="I104" i="1" s="1"/>
  <c r="K105" i="1"/>
  <c r="L101" i="1"/>
  <c r="L100" i="1" s="1"/>
  <c r="L99" i="1" s="1"/>
  <c r="K101" i="1"/>
  <c r="J101" i="1"/>
  <c r="J100" i="1" s="1"/>
  <c r="J99" i="1" s="1"/>
  <c r="I101" i="1"/>
  <c r="I100" i="1" s="1"/>
  <c r="I99" i="1" s="1"/>
  <c r="K100" i="1"/>
  <c r="K99" i="1" s="1"/>
  <c r="L96" i="1"/>
  <c r="L95" i="1" s="1"/>
  <c r="L94" i="1" s="1"/>
  <c r="L93" i="1" s="1"/>
  <c r="K96" i="1"/>
  <c r="J96" i="1"/>
  <c r="J95" i="1" s="1"/>
  <c r="J94" i="1" s="1"/>
  <c r="I96" i="1"/>
  <c r="I95" i="1" s="1"/>
  <c r="I94" i="1" s="1"/>
  <c r="K95" i="1"/>
  <c r="K94" i="1" s="1"/>
  <c r="L89" i="1"/>
  <c r="K89" i="1"/>
  <c r="K88" i="1" s="1"/>
  <c r="K87" i="1" s="1"/>
  <c r="K86" i="1" s="1"/>
  <c r="J89" i="1"/>
  <c r="I89" i="1"/>
  <c r="L88" i="1"/>
  <c r="J88" i="1"/>
  <c r="I88" i="1"/>
  <c r="L87" i="1"/>
  <c r="L86" i="1" s="1"/>
  <c r="J87" i="1"/>
  <c r="J86" i="1" s="1"/>
  <c r="I87" i="1"/>
  <c r="I86" i="1" s="1"/>
  <c r="L84" i="1"/>
  <c r="K84" i="1"/>
  <c r="K83" i="1" s="1"/>
  <c r="K82" i="1" s="1"/>
  <c r="J84" i="1"/>
  <c r="I84" i="1"/>
  <c r="L83" i="1"/>
  <c r="L82" i="1" s="1"/>
  <c r="J83" i="1"/>
  <c r="J82" i="1" s="1"/>
  <c r="I83" i="1"/>
  <c r="I82" i="1" s="1"/>
  <c r="L78" i="1"/>
  <c r="K78" i="1"/>
  <c r="K77" i="1" s="1"/>
  <c r="J78" i="1"/>
  <c r="I78" i="1"/>
  <c r="L77" i="1"/>
  <c r="J77" i="1"/>
  <c r="I77" i="1"/>
  <c r="L73" i="1"/>
  <c r="K73" i="1"/>
  <c r="K72" i="1" s="1"/>
  <c r="J73" i="1"/>
  <c r="I73" i="1"/>
  <c r="L72" i="1"/>
  <c r="J72" i="1"/>
  <c r="I72" i="1"/>
  <c r="L68" i="1"/>
  <c r="L67" i="1" s="1"/>
  <c r="L66" i="1" s="1"/>
  <c r="L65" i="1" s="1"/>
  <c r="K68" i="1"/>
  <c r="J68" i="1"/>
  <c r="J67" i="1" s="1"/>
  <c r="J66" i="1" s="1"/>
  <c r="I68" i="1"/>
  <c r="I67" i="1" s="1"/>
  <c r="I66" i="1" s="1"/>
  <c r="K67" i="1"/>
  <c r="K66" i="1" s="1"/>
  <c r="K65" i="1" s="1"/>
  <c r="L49" i="1"/>
  <c r="K49" i="1"/>
  <c r="K48" i="1" s="1"/>
  <c r="K47" i="1" s="1"/>
  <c r="K46" i="1" s="1"/>
  <c r="J49" i="1"/>
  <c r="I49" i="1"/>
  <c r="L48" i="1"/>
  <c r="J48" i="1"/>
  <c r="I48" i="1"/>
  <c r="L47" i="1"/>
  <c r="L46" i="1" s="1"/>
  <c r="J47" i="1"/>
  <c r="J46" i="1" s="1"/>
  <c r="I47" i="1"/>
  <c r="I46" i="1" s="1"/>
  <c r="L44" i="1"/>
  <c r="K44" i="1"/>
  <c r="K43" i="1" s="1"/>
  <c r="K42" i="1" s="1"/>
  <c r="J44" i="1"/>
  <c r="I44" i="1"/>
  <c r="L43" i="1"/>
  <c r="L42" i="1" s="1"/>
  <c r="J43" i="1"/>
  <c r="J42" i="1" s="1"/>
  <c r="I43" i="1"/>
  <c r="I42" i="1" s="1"/>
  <c r="L40" i="1"/>
  <c r="K40" i="1"/>
  <c r="J40" i="1"/>
  <c r="I40" i="1"/>
  <c r="L38" i="1"/>
  <c r="L37" i="1" s="1"/>
  <c r="L36" i="1" s="1"/>
  <c r="K38" i="1"/>
  <c r="J38" i="1"/>
  <c r="J37" i="1" s="1"/>
  <c r="J36" i="1" s="1"/>
  <c r="I38" i="1"/>
  <c r="I37" i="1" s="1"/>
  <c r="I36" i="1" s="1"/>
  <c r="K37" i="1"/>
  <c r="K36" i="1" s="1"/>
  <c r="L365" i="17"/>
  <c r="K365" i="17"/>
  <c r="J365" i="17"/>
  <c r="I365" i="17"/>
  <c r="I364" i="17" s="1"/>
  <c r="L364" i="17"/>
  <c r="K364" i="17"/>
  <c r="J364" i="17"/>
  <c r="L362" i="17"/>
  <c r="L361" i="17" s="1"/>
  <c r="K362" i="17"/>
  <c r="K361" i="17" s="1"/>
  <c r="J362" i="17"/>
  <c r="J361" i="17" s="1"/>
  <c r="I362" i="17"/>
  <c r="I361" i="17"/>
  <c r="L359" i="17"/>
  <c r="L358" i="17" s="1"/>
  <c r="K359" i="17"/>
  <c r="K358" i="17" s="1"/>
  <c r="J359" i="17"/>
  <c r="J358" i="17" s="1"/>
  <c r="I359" i="17"/>
  <c r="I358" i="17" s="1"/>
  <c r="L355" i="17"/>
  <c r="K355" i="17"/>
  <c r="J355" i="17"/>
  <c r="I355" i="17"/>
  <c r="I354" i="17" s="1"/>
  <c r="L354" i="17"/>
  <c r="K354" i="17"/>
  <c r="J354" i="17"/>
  <c r="L351" i="17"/>
  <c r="L350" i="17" s="1"/>
  <c r="K351" i="17"/>
  <c r="K350" i="17" s="1"/>
  <c r="J351" i="17"/>
  <c r="J350" i="17" s="1"/>
  <c r="I351" i="17"/>
  <c r="I350" i="17"/>
  <c r="L347" i="17"/>
  <c r="L346" i="17" s="1"/>
  <c r="K347" i="17"/>
  <c r="K346" i="17" s="1"/>
  <c r="J347" i="17"/>
  <c r="J346" i="17" s="1"/>
  <c r="I347" i="17"/>
  <c r="I346" i="17" s="1"/>
  <c r="L343" i="17"/>
  <c r="K343" i="17"/>
  <c r="J343" i="17"/>
  <c r="I343" i="17"/>
  <c r="L340" i="17"/>
  <c r="K340" i="17"/>
  <c r="J340" i="17"/>
  <c r="I340" i="17"/>
  <c r="L338" i="17"/>
  <c r="L337" i="17" s="1"/>
  <c r="K338" i="17"/>
  <c r="K337" i="17" s="1"/>
  <c r="J338" i="17"/>
  <c r="J337" i="17" s="1"/>
  <c r="I338" i="17"/>
  <c r="I337" i="17"/>
  <c r="L333" i="17"/>
  <c r="L332" i="17" s="1"/>
  <c r="K333" i="17"/>
  <c r="K332" i="17" s="1"/>
  <c r="J333" i="17"/>
  <c r="J332" i="17" s="1"/>
  <c r="I333" i="17"/>
  <c r="I332" i="17"/>
  <c r="L330" i="17"/>
  <c r="L329" i="17" s="1"/>
  <c r="K330" i="17"/>
  <c r="K329" i="17" s="1"/>
  <c r="J330" i="17"/>
  <c r="J329" i="17" s="1"/>
  <c r="I330" i="17"/>
  <c r="I329" i="17" s="1"/>
  <c r="L327" i="17"/>
  <c r="K327" i="17"/>
  <c r="J327" i="17"/>
  <c r="I327" i="17"/>
  <c r="I326" i="17" s="1"/>
  <c r="L326" i="17"/>
  <c r="K326" i="17"/>
  <c r="J326" i="17"/>
  <c r="L323" i="17"/>
  <c r="L322" i="17" s="1"/>
  <c r="K323" i="17"/>
  <c r="K322" i="17" s="1"/>
  <c r="J323" i="17"/>
  <c r="J322" i="17" s="1"/>
  <c r="I323" i="17"/>
  <c r="I322" i="17"/>
  <c r="L319" i="17"/>
  <c r="L318" i="17" s="1"/>
  <c r="K319" i="17"/>
  <c r="K318" i="17" s="1"/>
  <c r="J319" i="17"/>
  <c r="J318" i="17" s="1"/>
  <c r="I319" i="17"/>
  <c r="I318" i="17" s="1"/>
  <c r="L315" i="17"/>
  <c r="K315" i="17"/>
  <c r="J315" i="17"/>
  <c r="I315" i="17"/>
  <c r="I314" i="17" s="1"/>
  <c r="L314" i="17"/>
  <c r="K314" i="17"/>
  <c r="J314" i="17"/>
  <c r="L311" i="17"/>
  <c r="K311" i="17"/>
  <c r="J311" i="17"/>
  <c r="I311" i="17"/>
  <c r="L308" i="17"/>
  <c r="K308" i="17"/>
  <c r="J308" i="17"/>
  <c r="I308" i="17"/>
  <c r="L306" i="17"/>
  <c r="L305" i="17" s="1"/>
  <c r="K306" i="17"/>
  <c r="K305" i="17" s="1"/>
  <c r="J306" i="17"/>
  <c r="J305" i="17" s="1"/>
  <c r="J304" i="17" s="1"/>
  <c r="I306" i="17"/>
  <c r="I305" i="17" s="1"/>
  <c r="L300" i="17"/>
  <c r="L299" i="17" s="1"/>
  <c r="K300" i="17"/>
  <c r="K299" i="17" s="1"/>
  <c r="J300" i="17"/>
  <c r="J299" i="17" s="1"/>
  <c r="I300" i="17"/>
  <c r="I299" i="17"/>
  <c r="L297" i="17"/>
  <c r="L296" i="17" s="1"/>
  <c r="K297" i="17"/>
  <c r="K296" i="17" s="1"/>
  <c r="J297" i="17"/>
  <c r="J296" i="17" s="1"/>
  <c r="I297" i="17"/>
  <c r="I296" i="17"/>
  <c r="L294" i="17"/>
  <c r="K294" i="17"/>
  <c r="J294" i="17"/>
  <c r="I294" i="17"/>
  <c r="I293" i="17" s="1"/>
  <c r="L293" i="17"/>
  <c r="K293" i="17"/>
  <c r="J293" i="17"/>
  <c r="L290" i="17"/>
  <c r="L289" i="17" s="1"/>
  <c r="K290" i="17"/>
  <c r="K289" i="17" s="1"/>
  <c r="J290" i="17"/>
  <c r="J289" i="17" s="1"/>
  <c r="I290" i="17"/>
  <c r="I289" i="17"/>
  <c r="L286" i="17"/>
  <c r="L285" i="17" s="1"/>
  <c r="K286" i="17"/>
  <c r="K285" i="17" s="1"/>
  <c r="J286" i="17"/>
  <c r="J285" i="17" s="1"/>
  <c r="I286" i="17"/>
  <c r="I285" i="17" s="1"/>
  <c r="L282" i="17"/>
  <c r="K282" i="17"/>
  <c r="J282" i="17"/>
  <c r="I282" i="17"/>
  <c r="I281" i="17" s="1"/>
  <c r="L281" i="17"/>
  <c r="K281" i="17"/>
  <c r="J281" i="17"/>
  <c r="L278" i="17"/>
  <c r="K278" i="17"/>
  <c r="J278" i="17"/>
  <c r="I278" i="17"/>
  <c r="L275" i="17"/>
  <c r="K275" i="17"/>
  <c r="J275" i="17"/>
  <c r="I275" i="17"/>
  <c r="L273" i="17"/>
  <c r="L272" i="17" s="1"/>
  <c r="L271" i="17" s="1"/>
  <c r="K273" i="17"/>
  <c r="K272" i="17" s="1"/>
  <c r="K271" i="17" s="1"/>
  <c r="J273" i="17"/>
  <c r="J272" i="17" s="1"/>
  <c r="I273" i="17"/>
  <c r="I272" i="17" s="1"/>
  <c r="L268" i="17"/>
  <c r="L267" i="17" s="1"/>
  <c r="K268" i="17"/>
  <c r="K267" i="17" s="1"/>
  <c r="J268" i="17"/>
  <c r="J267" i="17" s="1"/>
  <c r="I268" i="17"/>
  <c r="I267" i="17" s="1"/>
  <c r="L265" i="17"/>
  <c r="K265" i="17"/>
  <c r="J265" i="17"/>
  <c r="I265" i="17"/>
  <c r="I264" i="17" s="1"/>
  <c r="L264" i="17"/>
  <c r="K264" i="17"/>
  <c r="J264" i="17"/>
  <c r="L262" i="17"/>
  <c r="L261" i="17" s="1"/>
  <c r="K262" i="17"/>
  <c r="K261" i="17" s="1"/>
  <c r="J262" i="17"/>
  <c r="J261" i="17" s="1"/>
  <c r="I262" i="17"/>
  <c r="I261" i="17"/>
  <c r="L258" i="17"/>
  <c r="L257" i="17" s="1"/>
  <c r="K258" i="17"/>
  <c r="K257" i="17" s="1"/>
  <c r="J258" i="17"/>
  <c r="J257" i="17" s="1"/>
  <c r="I258" i="17"/>
  <c r="I257" i="17" s="1"/>
  <c r="L254" i="17"/>
  <c r="K254" i="17"/>
  <c r="J254" i="17"/>
  <c r="I254" i="17"/>
  <c r="I253" i="17" s="1"/>
  <c r="L253" i="17"/>
  <c r="K253" i="17"/>
  <c r="J253" i="17"/>
  <c r="L250" i="17"/>
  <c r="L249" i="17" s="1"/>
  <c r="K250" i="17"/>
  <c r="K249" i="17" s="1"/>
  <c r="J250" i="17"/>
  <c r="J249" i="17" s="1"/>
  <c r="I250" i="17"/>
  <c r="I249" i="17"/>
  <c r="L246" i="17"/>
  <c r="K246" i="17"/>
  <c r="J246" i="17"/>
  <c r="I246" i="17"/>
  <c r="L243" i="17"/>
  <c r="K243" i="17"/>
  <c r="J243" i="17"/>
  <c r="I243" i="17"/>
  <c r="L241" i="17"/>
  <c r="K241" i="17"/>
  <c r="J241" i="17"/>
  <c r="I241" i="17"/>
  <c r="I240" i="17" s="1"/>
  <c r="I239" i="17" s="1"/>
  <c r="L240" i="17"/>
  <c r="L239" i="17" s="1"/>
  <c r="K240" i="17"/>
  <c r="J240" i="17"/>
  <c r="L234" i="17"/>
  <c r="L233" i="17" s="1"/>
  <c r="L232" i="17" s="1"/>
  <c r="K234" i="17"/>
  <c r="K233" i="17" s="1"/>
  <c r="K232" i="17" s="1"/>
  <c r="J234" i="17"/>
  <c r="J233" i="17" s="1"/>
  <c r="J232" i="17" s="1"/>
  <c r="I234" i="17"/>
  <c r="I233" i="17"/>
  <c r="I232" i="17"/>
  <c r="L230" i="17"/>
  <c r="L229" i="17" s="1"/>
  <c r="L228" i="17" s="1"/>
  <c r="K230" i="17"/>
  <c r="K229" i="17" s="1"/>
  <c r="K228" i="17" s="1"/>
  <c r="J230" i="17"/>
  <c r="J229" i="17" s="1"/>
  <c r="J228" i="17" s="1"/>
  <c r="I230" i="17"/>
  <c r="I229" i="17"/>
  <c r="I228" i="17"/>
  <c r="L221" i="17"/>
  <c r="L220" i="17" s="1"/>
  <c r="K221" i="17"/>
  <c r="K220" i="17" s="1"/>
  <c r="J221" i="17"/>
  <c r="J220" i="17" s="1"/>
  <c r="I221" i="17"/>
  <c r="I220" i="17"/>
  <c r="L218" i="17"/>
  <c r="K218" i="17"/>
  <c r="J218" i="17"/>
  <c r="I218" i="17"/>
  <c r="I217" i="17" s="1"/>
  <c r="I216" i="17" s="1"/>
  <c r="L217" i="17"/>
  <c r="L216" i="17" s="1"/>
  <c r="K217" i="17"/>
  <c r="J217" i="17"/>
  <c r="L211" i="17"/>
  <c r="K211" i="17"/>
  <c r="J211" i="17"/>
  <c r="I211" i="17"/>
  <c r="I210" i="17" s="1"/>
  <c r="I209" i="17" s="1"/>
  <c r="L210" i="17"/>
  <c r="L209" i="17" s="1"/>
  <c r="K210" i="17"/>
  <c r="K209" i="17" s="1"/>
  <c r="J210" i="17"/>
  <c r="J209" i="17" s="1"/>
  <c r="L207" i="17"/>
  <c r="K207" i="17"/>
  <c r="J207" i="17"/>
  <c r="I207" i="17"/>
  <c r="I206" i="17" s="1"/>
  <c r="L206" i="17"/>
  <c r="K206" i="17"/>
  <c r="J206" i="17"/>
  <c r="L202" i="17"/>
  <c r="L201" i="17" s="1"/>
  <c r="K202" i="17"/>
  <c r="K201" i="17" s="1"/>
  <c r="J202" i="17"/>
  <c r="J201" i="17" s="1"/>
  <c r="I202" i="17"/>
  <c r="I201" i="17"/>
  <c r="L196" i="17"/>
  <c r="L195" i="17" s="1"/>
  <c r="K196" i="17"/>
  <c r="K195" i="17" s="1"/>
  <c r="J196" i="17"/>
  <c r="J195" i="17" s="1"/>
  <c r="I196" i="17"/>
  <c r="I195" i="17" s="1"/>
  <c r="L191" i="17"/>
  <c r="K191" i="17"/>
  <c r="J191" i="17"/>
  <c r="I191" i="17"/>
  <c r="I190" i="17" s="1"/>
  <c r="L190" i="17"/>
  <c r="K190" i="17"/>
  <c r="J190" i="17"/>
  <c r="L188" i="17"/>
  <c r="L187" i="17" s="1"/>
  <c r="K188" i="17"/>
  <c r="K187" i="17" s="1"/>
  <c r="J188" i="17"/>
  <c r="J187" i="17" s="1"/>
  <c r="I188" i="17"/>
  <c r="I187" i="17"/>
  <c r="L180" i="17"/>
  <c r="L179" i="17" s="1"/>
  <c r="K180" i="17"/>
  <c r="K179" i="17" s="1"/>
  <c r="J180" i="17"/>
  <c r="J179" i="17" s="1"/>
  <c r="I180" i="17"/>
  <c r="I179" i="17" s="1"/>
  <c r="L175" i="17"/>
  <c r="K175" i="17"/>
  <c r="J175" i="17"/>
  <c r="I175" i="17"/>
  <c r="I174" i="17" s="1"/>
  <c r="L174" i="17"/>
  <c r="L173" i="17" s="1"/>
  <c r="K174" i="17"/>
  <c r="K173" i="17" s="1"/>
  <c r="J174" i="17"/>
  <c r="J173" i="17" s="1"/>
  <c r="L171" i="17"/>
  <c r="K171" i="17"/>
  <c r="J171" i="17"/>
  <c r="I171" i="17"/>
  <c r="I170" i="17" s="1"/>
  <c r="I169" i="17" s="1"/>
  <c r="L170" i="17"/>
  <c r="L169" i="17" s="1"/>
  <c r="L168" i="17" s="1"/>
  <c r="K170" i="17"/>
  <c r="K169" i="17" s="1"/>
  <c r="J170" i="17"/>
  <c r="J169" i="17" s="1"/>
  <c r="L166" i="17"/>
  <c r="L165" i="17" s="1"/>
  <c r="K166" i="17"/>
  <c r="K165" i="17" s="1"/>
  <c r="J166" i="17"/>
  <c r="J165" i="17" s="1"/>
  <c r="I166" i="17"/>
  <c r="I165" i="17" s="1"/>
  <c r="L161" i="17"/>
  <c r="K161" i="17"/>
  <c r="J161" i="17"/>
  <c r="I161" i="17"/>
  <c r="I160" i="17" s="1"/>
  <c r="L160" i="17"/>
  <c r="L159" i="17" s="1"/>
  <c r="L158" i="17" s="1"/>
  <c r="K160" i="17"/>
  <c r="K159" i="17" s="1"/>
  <c r="K158" i="17" s="1"/>
  <c r="J160" i="17"/>
  <c r="L155" i="17"/>
  <c r="L154" i="17" s="1"/>
  <c r="L153" i="17" s="1"/>
  <c r="K155" i="17"/>
  <c r="K154" i="17" s="1"/>
  <c r="K153" i="17" s="1"/>
  <c r="J155" i="17"/>
  <c r="J154" i="17" s="1"/>
  <c r="J153" i="17" s="1"/>
  <c r="I155" i="17"/>
  <c r="I154" i="17" s="1"/>
  <c r="I153" i="17" s="1"/>
  <c r="L151" i="17"/>
  <c r="L150" i="17" s="1"/>
  <c r="K151" i="17"/>
  <c r="K150" i="17" s="1"/>
  <c r="J151" i="17"/>
  <c r="J150" i="17" s="1"/>
  <c r="I151" i="17"/>
  <c r="I150" i="17" s="1"/>
  <c r="L147" i="17"/>
  <c r="K147" i="17"/>
  <c r="J147" i="17"/>
  <c r="I147" i="17"/>
  <c r="I146" i="17" s="1"/>
  <c r="I145" i="17" s="1"/>
  <c r="L146" i="17"/>
  <c r="L145" i="17" s="1"/>
  <c r="K146" i="17"/>
  <c r="K145" i="17" s="1"/>
  <c r="J146" i="17"/>
  <c r="J145" i="17" s="1"/>
  <c r="L142" i="17"/>
  <c r="K142" i="17"/>
  <c r="J142" i="17"/>
  <c r="I142" i="17"/>
  <c r="I141" i="17" s="1"/>
  <c r="I140" i="17" s="1"/>
  <c r="I139" i="17" s="1"/>
  <c r="L141" i="17"/>
  <c r="L140" i="17" s="1"/>
  <c r="K141" i="17"/>
  <c r="K140" i="17" s="1"/>
  <c r="J141" i="17"/>
  <c r="J140" i="17" s="1"/>
  <c r="J139" i="17" s="1"/>
  <c r="L137" i="17"/>
  <c r="L136" i="17" s="1"/>
  <c r="L135" i="17" s="1"/>
  <c r="K137" i="17"/>
  <c r="K136" i="17" s="1"/>
  <c r="K135" i="17" s="1"/>
  <c r="J137" i="17"/>
  <c r="J136" i="17" s="1"/>
  <c r="J135" i="17" s="1"/>
  <c r="I137" i="17"/>
  <c r="I136" i="17" s="1"/>
  <c r="I135" i="17" s="1"/>
  <c r="L133" i="17"/>
  <c r="L132" i="17" s="1"/>
  <c r="L131" i="17" s="1"/>
  <c r="K133" i="17"/>
  <c r="K132" i="17" s="1"/>
  <c r="K131" i="17" s="1"/>
  <c r="J133" i="17"/>
  <c r="J132" i="17" s="1"/>
  <c r="J131" i="17" s="1"/>
  <c r="I133" i="17"/>
  <c r="I132" i="17" s="1"/>
  <c r="I131" i="17" s="1"/>
  <c r="L129" i="17"/>
  <c r="L128" i="17" s="1"/>
  <c r="L127" i="17" s="1"/>
  <c r="K129" i="17"/>
  <c r="K128" i="17" s="1"/>
  <c r="K127" i="17" s="1"/>
  <c r="J129" i="17"/>
  <c r="J128" i="17" s="1"/>
  <c r="J127" i="17" s="1"/>
  <c r="I129" i="17"/>
  <c r="I128" i="17" s="1"/>
  <c r="I127" i="17" s="1"/>
  <c r="L125" i="17"/>
  <c r="L124" i="17" s="1"/>
  <c r="L123" i="17" s="1"/>
  <c r="K125" i="17"/>
  <c r="K124" i="17" s="1"/>
  <c r="K123" i="17" s="1"/>
  <c r="J125" i="17"/>
  <c r="J124" i="17" s="1"/>
  <c r="J123" i="17" s="1"/>
  <c r="I125" i="17"/>
  <c r="I124" i="17" s="1"/>
  <c r="I123" i="17" s="1"/>
  <c r="L121" i="17"/>
  <c r="L120" i="17" s="1"/>
  <c r="L119" i="17" s="1"/>
  <c r="K121" i="17"/>
  <c r="K120" i="17" s="1"/>
  <c r="K119" i="17" s="1"/>
  <c r="J121" i="17"/>
  <c r="J120" i="17" s="1"/>
  <c r="J119" i="17" s="1"/>
  <c r="I121" i="17"/>
  <c r="I120" i="17" s="1"/>
  <c r="I119" i="17" s="1"/>
  <c r="L116" i="17"/>
  <c r="L115" i="17" s="1"/>
  <c r="L114" i="17" s="1"/>
  <c r="K116" i="17"/>
  <c r="K115" i="17" s="1"/>
  <c r="K114" i="17" s="1"/>
  <c r="J116" i="17"/>
  <c r="J115" i="17" s="1"/>
  <c r="J114" i="17" s="1"/>
  <c r="I116" i="17"/>
  <c r="I115" i="17" s="1"/>
  <c r="I114" i="17" s="1"/>
  <c r="L110" i="17"/>
  <c r="L109" i="17" s="1"/>
  <c r="K110" i="17"/>
  <c r="K109" i="17" s="1"/>
  <c r="J110" i="17"/>
  <c r="J109" i="17" s="1"/>
  <c r="I110" i="17"/>
  <c r="I109" i="17"/>
  <c r="L106" i="17"/>
  <c r="L105" i="17" s="1"/>
  <c r="K106" i="17"/>
  <c r="K105" i="17" s="1"/>
  <c r="K104" i="17" s="1"/>
  <c r="J106" i="17"/>
  <c r="J105" i="17" s="1"/>
  <c r="J104" i="17" s="1"/>
  <c r="I106" i="17"/>
  <c r="I105" i="17" s="1"/>
  <c r="I104" i="17" s="1"/>
  <c r="L101" i="17"/>
  <c r="L100" i="17" s="1"/>
  <c r="L99" i="17" s="1"/>
  <c r="K101" i="17"/>
  <c r="K100" i="17" s="1"/>
  <c r="K99" i="17" s="1"/>
  <c r="J101" i="17"/>
  <c r="J100" i="17" s="1"/>
  <c r="J99" i="17" s="1"/>
  <c r="I101" i="17"/>
  <c r="I100" i="17" s="1"/>
  <c r="I99" i="17" s="1"/>
  <c r="L96" i="17"/>
  <c r="L95" i="17" s="1"/>
  <c r="L94" i="17" s="1"/>
  <c r="K96" i="17"/>
  <c r="K95" i="17" s="1"/>
  <c r="K94" i="17" s="1"/>
  <c r="J96" i="17"/>
  <c r="J95" i="17" s="1"/>
  <c r="J94" i="17" s="1"/>
  <c r="I96" i="17"/>
  <c r="I95" i="17" s="1"/>
  <c r="I94" i="17" s="1"/>
  <c r="L89" i="17"/>
  <c r="L88" i="17" s="1"/>
  <c r="L87" i="17" s="1"/>
  <c r="L86" i="17" s="1"/>
  <c r="K89" i="17"/>
  <c r="K88" i="17" s="1"/>
  <c r="K87" i="17" s="1"/>
  <c r="K86" i="17" s="1"/>
  <c r="J89" i="17"/>
  <c r="J88" i="17" s="1"/>
  <c r="J87" i="17" s="1"/>
  <c r="J86" i="17" s="1"/>
  <c r="I89" i="17"/>
  <c r="I88" i="17"/>
  <c r="I87" i="17" s="1"/>
  <c r="I86" i="17" s="1"/>
  <c r="L84" i="17"/>
  <c r="K84" i="17"/>
  <c r="J84" i="17"/>
  <c r="I84" i="17"/>
  <c r="I83" i="17" s="1"/>
  <c r="I82" i="17" s="1"/>
  <c r="L83" i="17"/>
  <c r="L82" i="17" s="1"/>
  <c r="K83" i="17"/>
  <c r="K82" i="17" s="1"/>
  <c r="J83" i="17"/>
  <c r="J82" i="17" s="1"/>
  <c r="L78" i="17"/>
  <c r="K78" i="17"/>
  <c r="J78" i="17"/>
  <c r="I78" i="17"/>
  <c r="I77" i="17" s="1"/>
  <c r="L77" i="17"/>
  <c r="K77" i="17"/>
  <c r="J77" i="17"/>
  <c r="L73" i="17"/>
  <c r="L72" i="17" s="1"/>
  <c r="K73" i="17"/>
  <c r="K72" i="17" s="1"/>
  <c r="J73" i="17"/>
  <c r="J72" i="17" s="1"/>
  <c r="I73" i="17"/>
  <c r="I72" i="17"/>
  <c r="L68" i="17"/>
  <c r="L67" i="17" s="1"/>
  <c r="K68" i="17"/>
  <c r="K67" i="17" s="1"/>
  <c r="K66" i="17" s="1"/>
  <c r="K65" i="17" s="1"/>
  <c r="J68" i="17"/>
  <c r="J67" i="17" s="1"/>
  <c r="J66" i="17" s="1"/>
  <c r="J65" i="17" s="1"/>
  <c r="I68" i="17"/>
  <c r="I67" i="17" s="1"/>
  <c r="I66" i="17" s="1"/>
  <c r="I65" i="17" s="1"/>
  <c r="L49" i="17"/>
  <c r="L48" i="17" s="1"/>
  <c r="L47" i="17" s="1"/>
  <c r="L46" i="17" s="1"/>
  <c r="K49" i="17"/>
  <c r="K48" i="17" s="1"/>
  <c r="K47" i="17" s="1"/>
  <c r="K46" i="17" s="1"/>
  <c r="J49" i="17"/>
  <c r="J48" i="17" s="1"/>
  <c r="J47" i="17" s="1"/>
  <c r="J46" i="17" s="1"/>
  <c r="I49" i="17"/>
  <c r="I48" i="17"/>
  <c r="I47" i="17" s="1"/>
  <c r="I46" i="17" s="1"/>
  <c r="L44" i="17"/>
  <c r="K44" i="17"/>
  <c r="J44" i="17"/>
  <c r="I44" i="17"/>
  <c r="I43" i="17" s="1"/>
  <c r="I42" i="17" s="1"/>
  <c r="L43" i="17"/>
  <c r="L42" i="17" s="1"/>
  <c r="K43" i="17"/>
  <c r="K42" i="17" s="1"/>
  <c r="J43" i="17"/>
  <c r="J42" i="17" s="1"/>
  <c r="L40" i="17"/>
  <c r="K40" i="17"/>
  <c r="J40" i="17"/>
  <c r="I40" i="17"/>
  <c r="I37" i="17" s="1"/>
  <c r="I36" i="17" s="1"/>
  <c r="I35" i="17" s="1"/>
  <c r="L38" i="17"/>
  <c r="L37" i="17" s="1"/>
  <c r="L36" i="17" s="1"/>
  <c r="K38" i="17"/>
  <c r="K37" i="17" s="1"/>
  <c r="K36" i="17" s="1"/>
  <c r="J38" i="17"/>
  <c r="J37" i="17" s="1"/>
  <c r="J36" i="17" s="1"/>
  <c r="I38" i="17"/>
  <c r="L365" i="6"/>
  <c r="K365" i="6"/>
  <c r="J365" i="6"/>
  <c r="I365" i="6"/>
  <c r="L364" i="6"/>
  <c r="K364" i="6"/>
  <c r="J364" i="6"/>
  <c r="I364" i="6"/>
  <c r="L362" i="6"/>
  <c r="K362" i="6"/>
  <c r="J362" i="6"/>
  <c r="I362" i="6"/>
  <c r="L361" i="6"/>
  <c r="K361" i="6"/>
  <c r="J361" i="6"/>
  <c r="I361" i="6"/>
  <c r="L359" i="6"/>
  <c r="L358" i="6" s="1"/>
  <c r="K359" i="6"/>
  <c r="K358" i="6" s="1"/>
  <c r="J359" i="6"/>
  <c r="J358" i="6" s="1"/>
  <c r="I359" i="6"/>
  <c r="I358" i="6" s="1"/>
  <c r="L355" i="6"/>
  <c r="L354" i="6" s="1"/>
  <c r="K355" i="6"/>
  <c r="J355" i="6"/>
  <c r="I355" i="6"/>
  <c r="K354" i="6"/>
  <c r="J354" i="6"/>
  <c r="I354" i="6"/>
  <c r="L351" i="6"/>
  <c r="K351" i="6"/>
  <c r="J351" i="6"/>
  <c r="I351" i="6"/>
  <c r="L350" i="6"/>
  <c r="K350" i="6"/>
  <c r="J350" i="6"/>
  <c r="I350" i="6"/>
  <c r="L347" i="6"/>
  <c r="K347" i="6"/>
  <c r="K346" i="6" s="1"/>
  <c r="J347" i="6"/>
  <c r="J346" i="6" s="1"/>
  <c r="I347" i="6"/>
  <c r="I346" i="6" s="1"/>
  <c r="I336" i="6" s="1"/>
  <c r="L346" i="6"/>
  <c r="L343" i="6"/>
  <c r="K343" i="6"/>
  <c r="J343" i="6"/>
  <c r="I343" i="6"/>
  <c r="L340" i="6"/>
  <c r="K340" i="6"/>
  <c r="J340" i="6"/>
  <c r="I340" i="6"/>
  <c r="L338" i="6"/>
  <c r="L337" i="6" s="1"/>
  <c r="K338" i="6"/>
  <c r="J338" i="6"/>
  <c r="I338" i="6"/>
  <c r="K337" i="6"/>
  <c r="J337" i="6"/>
  <c r="I337" i="6"/>
  <c r="L333" i="6"/>
  <c r="K333" i="6"/>
  <c r="J333" i="6"/>
  <c r="I333" i="6"/>
  <c r="I332" i="6" s="1"/>
  <c r="L332" i="6"/>
  <c r="K332" i="6"/>
  <c r="J332" i="6"/>
  <c r="L330" i="6"/>
  <c r="K330" i="6"/>
  <c r="K329" i="6" s="1"/>
  <c r="J330" i="6"/>
  <c r="J329" i="6" s="1"/>
  <c r="I330" i="6"/>
  <c r="I329" i="6" s="1"/>
  <c r="L329" i="6"/>
  <c r="L327" i="6"/>
  <c r="L326" i="6" s="1"/>
  <c r="K327" i="6"/>
  <c r="J327" i="6"/>
  <c r="I327" i="6"/>
  <c r="K326" i="6"/>
  <c r="J326" i="6"/>
  <c r="I326" i="6"/>
  <c r="L323" i="6"/>
  <c r="L322" i="6" s="1"/>
  <c r="K323" i="6"/>
  <c r="J323" i="6"/>
  <c r="I323" i="6"/>
  <c r="I322" i="6" s="1"/>
  <c r="K322" i="6"/>
  <c r="J322" i="6"/>
  <c r="L319" i="6"/>
  <c r="K319" i="6"/>
  <c r="K318" i="6" s="1"/>
  <c r="J319" i="6"/>
  <c r="J318" i="6" s="1"/>
  <c r="I319" i="6"/>
  <c r="I318" i="6" s="1"/>
  <c r="L318" i="6"/>
  <c r="L315" i="6"/>
  <c r="L314" i="6" s="1"/>
  <c r="K315" i="6"/>
  <c r="J315" i="6"/>
  <c r="I315" i="6"/>
  <c r="K314" i="6"/>
  <c r="J314" i="6"/>
  <c r="I314" i="6"/>
  <c r="L311" i="6"/>
  <c r="K311" i="6"/>
  <c r="J311" i="6"/>
  <c r="I311" i="6"/>
  <c r="L308" i="6"/>
  <c r="K308" i="6"/>
  <c r="J308" i="6"/>
  <c r="I308" i="6"/>
  <c r="L306" i="6"/>
  <c r="K306" i="6"/>
  <c r="K305" i="6" s="1"/>
  <c r="J306" i="6"/>
  <c r="J305" i="6" s="1"/>
  <c r="I306" i="6"/>
  <c r="I305" i="6" s="1"/>
  <c r="L305" i="6"/>
  <c r="L304" i="6" s="1"/>
  <c r="L300" i="6"/>
  <c r="L299" i="6" s="1"/>
  <c r="K300" i="6"/>
  <c r="J300" i="6"/>
  <c r="I300" i="6"/>
  <c r="K299" i="6"/>
  <c r="J299" i="6"/>
  <c r="I299" i="6"/>
  <c r="L297" i="6"/>
  <c r="K297" i="6"/>
  <c r="K296" i="6" s="1"/>
  <c r="J297" i="6"/>
  <c r="J296" i="6" s="1"/>
  <c r="I297" i="6"/>
  <c r="I296" i="6" s="1"/>
  <c r="L296" i="6"/>
  <c r="L294" i="6"/>
  <c r="L293" i="6" s="1"/>
  <c r="K294" i="6"/>
  <c r="J294" i="6"/>
  <c r="I294" i="6"/>
  <c r="K293" i="6"/>
  <c r="J293" i="6"/>
  <c r="I293" i="6"/>
  <c r="L290" i="6"/>
  <c r="L289" i="6" s="1"/>
  <c r="K290" i="6"/>
  <c r="J290" i="6"/>
  <c r="I290" i="6"/>
  <c r="K289" i="6"/>
  <c r="J289" i="6"/>
  <c r="I289" i="6"/>
  <c r="L286" i="6"/>
  <c r="K286" i="6"/>
  <c r="K285" i="6" s="1"/>
  <c r="J286" i="6"/>
  <c r="J285" i="6" s="1"/>
  <c r="I286" i="6"/>
  <c r="I285" i="6" s="1"/>
  <c r="L285" i="6"/>
  <c r="L282" i="6"/>
  <c r="L281" i="6" s="1"/>
  <c r="K282" i="6"/>
  <c r="J282" i="6"/>
  <c r="I282" i="6"/>
  <c r="K281" i="6"/>
  <c r="J281" i="6"/>
  <c r="I281" i="6"/>
  <c r="L278" i="6"/>
  <c r="K278" i="6"/>
  <c r="J278" i="6"/>
  <c r="I278" i="6"/>
  <c r="L275" i="6"/>
  <c r="K275" i="6"/>
  <c r="J275" i="6"/>
  <c r="I275" i="6"/>
  <c r="L273" i="6"/>
  <c r="K273" i="6"/>
  <c r="K272" i="6" s="1"/>
  <c r="K271" i="6" s="1"/>
  <c r="J273" i="6"/>
  <c r="J272" i="6" s="1"/>
  <c r="J271" i="6" s="1"/>
  <c r="I273" i="6"/>
  <c r="I272" i="6" s="1"/>
  <c r="I271" i="6" s="1"/>
  <c r="L272" i="6"/>
  <c r="L271" i="6" s="1"/>
  <c r="L268" i="6"/>
  <c r="K268" i="6"/>
  <c r="K267" i="6" s="1"/>
  <c r="J268" i="6"/>
  <c r="J267" i="6" s="1"/>
  <c r="I268" i="6"/>
  <c r="I267" i="6" s="1"/>
  <c r="L267" i="6"/>
  <c r="L265" i="6"/>
  <c r="L264" i="6" s="1"/>
  <c r="K265" i="6"/>
  <c r="J265" i="6"/>
  <c r="I265" i="6"/>
  <c r="K264" i="6"/>
  <c r="J264" i="6"/>
  <c r="I264" i="6"/>
  <c r="L262" i="6"/>
  <c r="L261" i="6" s="1"/>
  <c r="K262" i="6"/>
  <c r="J262" i="6"/>
  <c r="I262" i="6"/>
  <c r="K261" i="6"/>
  <c r="J261" i="6"/>
  <c r="I261" i="6"/>
  <c r="L258" i="6"/>
  <c r="K258" i="6"/>
  <c r="K257" i="6" s="1"/>
  <c r="J258" i="6"/>
  <c r="J257" i="6" s="1"/>
  <c r="I258" i="6"/>
  <c r="I257" i="6" s="1"/>
  <c r="L257" i="6"/>
  <c r="L254" i="6"/>
  <c r="L253" i="6" s="1"/>
  <c r="K254" i="6"/>
  <c r="J254" i="6"/>
  <c r="I254" i="6"/>
  <c r="K253" i="6"/>
  <c r="J253" i="6"/>
  <c r="I253" i="6"/>
  <c r="L250" i="6"/>
  <c r="K250" i="6"/>
  <c r="J250" i="6"/>
  <c r="I250" i="6"/>
  <c r="L249" i="6"/>
  <c r="K249" i="6"/>
  <c r="J249" i="6"/>
  <c r="I249" i="6"/>
  <c r="L246" i="6"/>
  <c r="K246" i="6"/>
  <c r="J246" i="6"/>
  <c r="I246" i="6"/>
  <c r="L243" i="6"/>
  <c r="K243" i="6"/>
  <c r="J243" i="6"/>
  <c r="I243" i="6"/>
  <c r="L241" i="6"/>
  <c r="L240" i="6" s="1"/>
  <c r="L239" i="6" s="1"/>
  <c r="L238" i="6" s="1"/>
  <c r="K241" i="6"/>
  <c r="J241" i="6"/>
  <c r="I241" i="6"/>
  <c r="K240" i="6"/>
  <c r="J240" i="6"/>
  <c r="I240" i="6"/>
  <c r="L234" i="6"/>
  <c r="K234" i="6"/>
  <c r="K233" i="6" s="1"/>
  <c r="K232" i="6" s="1"/>
  <c r="J234" i="6"/>
  <c r="J233" i="6" s="1"/>
  <c r="J232" i="6" s="1"/>
  <c r="I234" i="6"/>
  <c r="I233" i="6" s="1"/>
  <c r="I232" i="6" s="1"/>
  <c r="L233" i="6"/>
  <c r="L232" i="6"/>
  <c r="L230" i="6"/>
  <c r="K230" i="6"/>
  <c r="K229" i="6" s="1"/>
  <c r="K228" i="6" s="1"/>
  <c r="J230" i="6"/>
  <c r="J229" i="6" s="1"/>
  <c r="J228" i="6" s="1"/>
  <c r="I230" i="6"/>
  <c r="I229" i="6" s="1"/>
  <c r="I228" i="6" s="1"/>
  <c r="L229" i="6"/>
  <c r="L228" i="6"/>
  <c r="L221" i="6"/>
  <c r="K221" i="6"/>
  <c r="K220" i="6" s="1"/>
  <c r="J221" i="6"/>
  <c r="J220" i="6" s="1"/>
  <c r="I221" i="6"/>
  <c r="I220" i="6" s="1"/>
  <c r="L220" i="6"/>
  <c r="L218" i="6"/>
  <c r="L217" i="6" s="1"/>
  <c r="L216" i="6" s="1"/>
  <c r="K218" i="6"/>
  <c r="J218" i="6"/>
  <c r="I218" i="6"/>
  <c r="K217" i="6"/>
  <c r="J217" i="6"/>
  <c r="I217" i="6"/>
  <c r="L211" i="6"/>
  <c r="L210" i="6" s="1"/>
  <c r="L209" i="6" s="1"/>
  <c r="K211" i="6"/>
  <c r="J211" i="6"/>
  <c r="I211" i="6"/>
  <c r="I210" i="6" s="1"/>
  <c r="I209" i="6" s="1"/>
  <c r="K210" i="6"/>
  <c r="K209" i="6" s="1"/>
  <c r="J210" i="6"/>
  <c r="J209" i="6" s="1"/>
  <c r="L207" i="6"/>
  <c r="L206" i="6" s="1"/>
  <c r="K207" i="6"/>
  <c r="J207" i="6"/>
  <c r="I207" i="6"/>
  <c r="I206" i="6" s="1"/>
  <c r="K206" i="6"/>
  <c r="J206" i="6"/>
  <c r="L202" i="6"/>
  <c r="K202" i="6"/>
  <c r="J202" i="6"/>
  <c r="I202" i="6"/>
  <c r="L201" i="6"/>
  <c r="K201" i="6"/>
  <c r="J201" i="6"/>
  <c r="I201" i="6"/>
  <c r="L196" i="6"/>
  <c r="K196" i="6"/>
  <c r="K195" i="6" s="1"/>
  <c r="J196" i="6"/>
  <c r="J195" i="6" s="1"/>
  <c r="I196" i="6"/>
  <c r="I195" i="6" s="1"/>
  <c r="L195" i="6"/>
  <c r="L191" i="6"/>
  <c r="L190" i="6" s="1"/>
  <c r="K191" i="6"/>
  <c r="J191" i="6"/>
  <c r="I191" i="6"/>
  <c r="I190" i="6" s="1"/>
  <c r="K190" i="6"/>
  <c r="J190" i="6"/>
  <c r="J186" i="6" s="1"/>
  <c r="L188" i="6"/>
  <c r="K188" i="6"/>
  <c r="K187" i="6" s="1"/>
  <c r="K186" i="6" s="1"/>
  <c r="J188" i="6"/>
  <c r="I188" i="6"/>
  <c r="L187" i="6"/>
  <c r="J187" i="6"/>
  <c r="I187" i="6"/>
  <c r="L180" i="6"/>
  <c r="K180" i="6"/>
  <c r="K179" i="6" s="1"/>
  <c r="J180" i="6"/>
  <c r="J179" i="6" s="1"/>
  <c r="I180" i="6"/>
  <c r="I179" i="6" s="1"/>
  <c r="L179" i="6"/>
  <c r="L175" i="6"/>
  <c r="L174" i="6" s="1"/>
  <c r="L173" i="6" s="1"/>
  <c r="K175" i="6"/>
  <c r="J175" i="6"/>
  <c r="I175" i="6"/>
  <c r="I174" i="6" s="1"/>
  <c r="K174" i="6"/>
  <c r="J174" i="6"/>
  <c r="L171" i="6"/>
  <c r="L170" i="6" s="1"/>
  <c r="L169" i="6" s="1"/>
  <c r="L168" i="6" s="1"/>
  <c r="K171" i="6"/>
  <c r="J171" i="6"/>
  <c r="I171" i="6"/>
  <c r="I170" i="6" s="1"/>
  <c r="I169" i="6" s="1"/>
  <c r="K170" i="6"/>
  <c r="K169" i="6" s="1"/>
  <c r="J170" i="6"/>
  <c r="J169" i="6" s="1"/>
  <c r="L166" i="6"/>
  <c r="K166" i="6"/>
  <c r="K165" i="6" s="1"/>
  <c r="J166" i="6"/>
  <c r="J165" i="6" s="1"/>
  <c r="I166" i="6"/>
  <c r="I165" i="6" s="1"/>
  <c r="L165" i="6"/>
  <c r="L161" i="6"/>
  <c r="L160" i="6" s="1"/>
  <c r="L159" i="6" s="1"/>
  <c r="L158" i="6" s="1"/>
  <c r="K161" i="6"/>
  <c r="J161" i="6"/>
  <c r="I161" i="6"/>
  <c r="I160" i="6" s="1"/>
  <c r="I159" i="6" s="1"/>
  <c r="I158" i="6" s="1"/>
  <c r="K160" i="6"/>
  <c r="K159" i="6" s="1"/>
  <c r="K158" i="6" s="1"/>
  <c r="J160" i="6"/>
  <c r="J159" i="6" s="1"/>
  <c r="J158" i="6" s="1"/>
  <c r="L155" i="6"/>
  <c r="K155" i="6"/>
  <c r="K154" i="6" s="1"/>
  <c r="K153" i="6" s="1"/>
  <c r="J155" i="6"/>
  <c r="J154" i="6" s="1"/>
  <c r="J153" i="6" s="1"/>
  <c r="I155" i="6"/>
  <c r="I154" i="6" s="1"/>
  <c r="I153" i="6" s="1"/>
  <c r="L154" i="6"/>
  <c r="L153" i="6"/>
  <c r="L151" i="6"/>
  <c r="K151" i="6"/>
  <c r="K150" i="6" s="1"/>
  <c r="J151" i="6"/>
  <c r="J150" i="6" s="1"/>
  <c r="I151" i="6"/>
  <c r="I150" i="6" s="1"/>
  <c r="L150" i="6"/>
  <c r="L147" i="6"/>
  <c r="L146" i="6" s="1"/>
  <c r="L145" i="6" s="1"/>
  <c r="K147" i="6"/>
  <c r="J147" i="6"/>
  <c r="I147" i="6"/>
  <c r="I146" i="6" s="1"/>
  <c r="I145" i="6" s="1"/>
  <c r="K146" i="6"/>
  <c r="K145" i="6" s="1"/>
  <c r="J146" i="6"/>
  <c r="J145" i="6" s="1"/>
  <c r="L142" i="6"/>
  <c r="L141" i="6" s="1"/>
  <c r="L140" i="6" s="1"/>
  <c r="K142" i="6"/>
  <c r="J142" i="6"/>
  <c r="I142" i="6"/>
  <c r="I141" i="6" s="1"/>
  <c r="I140" i="6" s="1"/>
  <c r="I139" i="6" s="1"/>
  <c r="K141" i="6"/>
  <c r="K140" i="6" s="1"/>
  <c r="K139" i="6" s="1"/>
  <c r="J141" i="6"/>
  <c r="J140" i="6" s="1"/>
  <c r="J139" i="6" s="1"/>
  <c r="L137" i="6"/>
  <c r="K137" i="6"/>
  <c r="K136" i="6" s="1"/>
  <c r="K135" i="6" s="1"/>
  <c r="J137" i="6"/>
  <c r="J136" i="6" s="1"/>
  <c r="J135" i="6" s="1"/>
  <c r="I137" i="6"/>
  <c r="I136" i="6" s="1"/>
  <c r="I135" i="6" s="1"/>
  <c r="L136" i="6"/>
  <c r="L135" i="6"/>
  <c r="L133" i="6"/>
  <c r="K133" i="6"/>
  <c r="K132" i="6" s="1"/>
  <c r="K131" i="6" s="1"/>
  <c r="J133" i="6"/>
  <c r="J132" i="6" s="1"/>
  <c r="J131" i="6" s="1"/>
  <c r="I133" i="6"/>
  <c r="I132" i="6" s="1"/>
  <c r="I131" i="6" s="1"/>
  <c r="L132" i="6"/>
  <c r="L131" i="6"/>
  <c r="L129" i="6"/>
  <c r="K129" i="6"/>
  <c r="K128" i="6" s="1"/>
  <c r="K127" i="6" s="1"/>
  <c r="J129" i="6"/>
  <c r="J128" i="6" s="1"/>
  <c r="J127" i="6" s="1"/>
  <c r="I129" i="6"/>
  <c r="I128" i="6" s="1"/>
  <c r="I127" i="6" s="1"/>
  <c r="L128" i="6"/>
  <c r="L127" i="6"/>
  <c r="L125" i="6"/>
  <c r="K125" i="6"/>
  <c r="K124" i="6" s="1"/>
  <c r="K123" i="6" s="1"/>
  <c r="J125" i="6"/>
  <c r="J124" i="6" s="1"/>
  <c r="J123" i="6" s="1"/>
  <c r="I125" i="6"/>
  <c r="I124" i="6" s="1"/>
  <c r="I123" i="6" s="1"/>
  <c r="L124" i="6"/>
  <c r="L123" i="6"/>
  <c r="L121" i="6"/>
  <c r="K121" i="6"/>
  <c r="K120" i="6" s="1"/>
  <c r="K119" i="6" s="1"/>
  <c r="J121" i="6"/>
  <c r="J120" i="6" s="1"/>
  <c r="J119" i="6" s="1"/>
  <c r="I121" i="6"/>
  <c r="I120" i="6" s="1"/>
  <c r="I119" i="6" s="1"/>
  <c r="L120" i="6"/>
  <c r="L119" i="6"/>
  <c r="L116" i="6"/>
  <c r="K116" i="6"/>
  <c r="K115" i="6" s="1"/>
  <c r="K114" i="6" s="1"/>
  <c r="K113" i="6" s="1"/>
  <c r="J116" i="6"/>
  <c r="J115" i="6" s="1"/>
  <c r="J114" i="6" s="1"/>
  <c r="J113" i="6" s="1"/>
  <c r="I116" i="6"/>
  <c r="I115" i="6" s="1"/>
  <c r="I114" i="6" s="1"/>
  <c r="I113" i="6" s="1"/>
  <c r="L115" i="6"/>
  <c r="L114" i="6"/>
  <c r="L113" i="6" s="1"/>
  <c r="L110" i="6"/>
  <c r="K110" i="6"/>
  <c r="J110" i="6"/>
  <c r="I110" i="6"/>
  <c r="L109" i="6"/>
  <c r="K109" i="6"/>
  <c r="J109" i="6"/>
  <c r="I109" i="6"/>
  <c r="L106" i="6"/>
  <c r="K106" i="6"/>
  <c r="K105" i="6" s="1"/>
  <c r="K104" i="6" s="1"/>
  <c r="J106" i="6"/>
  <c r="J105" i="6" s="1"/>
  <c r="J104" i="6" s="1"/>
  <c r="I106" i="6"/>
  <c r="L105" i="6"/>
  <c r="L104" i="6" s="1"/>
  <c r="I105" i="6"/>
  <c r="I104" i="6"/>
  <c r="L101" i="6"/>
  <c r="K101" i="6"/>
  <c r="K100" i="6" s="1"/>
  <c r="K99" i="6" s="1"/>
  <c r="J101" i="6"/>
  <c r="J100" i="6" s="1"/>
  <c r="J99" i="6" s="1"/>
  <c r="I101" i="6"/>
  <c r="I100" i="6" s="1"/>
  <c r="I99" i="6" s="1"/>
  <c r="L100" i="6"/>
  <c r="L99" i="6" s="1"/>
  <c r="L96" i="6"/>
  <c r="K96" i="6"/>
  <c r="K95" i="6" s="1"/>
  <c r="K94" i="6" s="1"/>
  <c r="K93" i="6" s="1"/>
  <c r="J96" i="6"/>
  <c r="J95" i="6" s="1"/>
  <c r="J94" i="6" s="1"/>
  <c r="I96" i="6"/>
  <c r="I95" i="6" s="1"/>
  <c r="I94" i="6" s="1"/>
  <c r="I93" i="6" s="1"/>
  <c r="L95" i="6"/>
  <c r="L94" i="6" s="1"/>
  <c r="L93" i="6" s="1"/>
  <c r="L89" i="6"/>
  <c r="L88" i="6" s="1"/>
  <c r="L87" i="6" s="1"/>
  <c r="L86" i="6" s="1"/>
  <c r="K89" i="6"/>
  <c r="J89" i="6"/>
  <c r="I89" i="6"/>
  <c r="K88" i="6"/>
  <c r="K87" i="6" s="1"/>
  <c r="K86" i="6" s="1"/>
  <c r="J88" i="6"/>
  <c r="I88" i="6"/>
  <c r="I87" i="6" s="1"/>
  <c r="I86" i="6" s="1"/>
  <c r="J87" i="6"/>
  <c r="J86" i="6" s="1"/>
  <c r="L84" i="6"/>
  <c r="L83" i="6" s="1"/>
  <c r="L82" i="6" s="1"/>
  <c r="K84" i="6"/>
  <c r="J84" i="6"/>
  <c r="I84" i="6"/>
  <c r="I83" i="6" s="1"/>
  <c r="I82" i="6" s="1"/>
  <c r="K83" i="6"/>
  <c r="K82" i="6" s="1"/>
  <c r="J83" i="6"/>
  <c r="J82" i="6" s="1"/>
  <c r="L78" i="6"/>
  <c r="L77" i="6" s="1"/>
  <c r="K78" i="6"/>
  <c r="J78" i="6"/>
  <c r="I78" i="6"/>
  <c r="I77" i="6" s="1"/>
  <c r="K77" i="6"/>
  <c r="J77" i="6"/>
  <c r="L73" i="6"/>
  <c r="K73" i="6"/>
  <c r="J73" i="6"/>
  <c r="I73" i="6"/>
  <c r="L72" i="6"/>
  <c r="K72" i="6"/>
  <c r="J72" i="6"/>
  <c r="I72" i="6"/>
  <c r="L68" i="6"/>
  <c r="K68" i="6"/>
  <c r="K67" i="6" s="1"/>
  <c r="K66" i="6" s="1"/>
  <c r="K65" i="6" s="1"/>
  <c r="J68" i="6"/>
  <c r="J67" i="6" s="1"/>
  <c r="J66" i="6" s="1"/>
  <c r="J65" i="6" s="1"/>
  <c r="I68" i="6"/>
  <c r="I67" i="6" s="1"/>
  <c r="I66" i="6" s="1"/>
  <c r="L67" i="6"/>
  <c r="L66" i="6" s="1"/>
  <c r="L49" i="6"/>
  <c r="L48" i="6" s="1"/>
  <c r="L47" i="6" s="1"/>
  <c r="L46" i="6" s="1"/>
  <c r="K49" i="6"/>
  <c r="J49" i="6"/>
  <c r="I49" i="6"/>
  <c r="K48" i="6"/>
  <c r="J48" i="6"/>
  <c r="I48" i="6"/>
  <c r="I47" i="6" s="1"/>
  <c r="I46" i="6" s="1"/>
  <c r="K47" i="6"/>
  <c r="K46" i="6" s="1"/>
  <c r="J47" i="6"/>
  <c r="J46" i="6" s="1"/>
  <c r="L44" i="6"/>
  <c r="L43" i="6" s="1"/>
  <c r="L42" i="6" s="1"/>
  <c r="K44" i="6"/>
  <c r="J44" i="6"/>
  <c r="I44" i="6"/>
  <c r="I43" i="6" s="1"/>
  <c r="I42" i="6" s="1"/>
  <c r="K43" i="6"/>
  <c r="K42" i="6" s="1"/>
  <c r="J43" i="6"/>
  <c r="J42" i="6" s="1"/>
  <c r="L40" i="6"/>
  <c r="K40" i="6"/>
  <c r="J40" i="6"/>
  <c r="I40" i="6"/>
  <c r="L38" i="6"/>
  <c r="K38" i="6"/>
  <c r="K37" i="6" s="1"/>
  <c r="K36" i="6" s="1"/>
  <c r="J38" i="6"/>
  <c r="J37" i="6" s="1"/>
  <c r="J36" i="6" s="1"/>
  <c r="I38" i="6"/>
  <c r="I37" i="6" s="1"/>
  <c r="I36" i="6" s="1"/>
  <c r="L37" i="6"/>
  <c r="L36" i="6"/>
  <c r="L35" i="6" s="1"/>
  <c r="E23" i="12"/>
  <c r="F23" i="12"/>
  <c r="H23" i="12"/>
  <c r="D35" i="12"/>
  <c r="D23" i="12" s="1"/>
  <c r="D47" i="12" s="1"/>
  <c r="J30" i="13" l="1"/>
  <c r="J91" i="13" s="1"/>
  <c r="I30" i="13"/>
  <c r="I91" i="13" s="1"/>
  <c r="K21" i="15"/>
  <c r="L93" i="19"/>
  <c r="I139" i="19"/>
  <c r="L216" i="19"/>
  <c r="L35" i="19"/>
  <c r="J173" i="19"/>
  <c r="I186" i="19"/>
  <c r="I185" i="19" s="1"/>
  <c r="J239" i="19"/>
  <c r="K304" i="19"/>
  <c r="K303" i="19" s="1"/>
  <c r="L173" i="19"/>
  <c r="L239" i="19"/>
  <c r="L238" i="19" s="1"/>
  <c r="K271" i="19"/>
  <c r="J336" i="19"/>
  <c r="J34" i="19"/>
  <c r="J186" i="19"/>
  <c r="J185" i="19" s="1"/>
  <c r="I239" i="19"/>
  <c r="I238" i="19" s="1"/>
  <c r="J304" i="19"/>
  <c r="K336" i="19"/>
  <c r="J271" i="19"/>
  <c r="K66" i="19"/>
  <c r="K65" i="19" s="1"/>
  <c r="I113" i="19"/>
  <c r="L186" i="19"/>
  <c r="K239" i="19"/>
  <c r="K238" i="19" s="1"/>
  <c r="I271" i="19"/>
  <c r="L304" i="19"/>
  <c r="L303" i="19" s="1"/>
  <c r="K186" i="19"/>
  <c r="K185" i="19" s="1"/>
  <c r="K184" i="19" s="1"/>
  <c r="I66" i="19"/>
  <c r="I65" i="19" s="1"/>
  <c r="I34" i="19" s="1"/>
  <c r="K104" i="19"/>
  <c r="K93" i="19" s="1"/>
  <c r="J113" i="19"/>
  <c r="L271" i="19"/>
  <c r="I304" i="19"/>
  <c r="I303" i="19" s="1"/>
  <c r="L336" i="19"/>
  <c r="J66" i="19"/>
  <c r="J65" i="19" s="1"/>
  <c r="J168" i="19"/>
  <c r="L113" i="19"/>
  <c r="J159" i="19"/>
  <c r="J158" i="19" s="1"/>
  <c r="L168" i="19"/>
  <c r="K35" i="19"/>
  <c r="L65" i="19"/>
  <c r="L271" i="7"/>
  <c r="L113" i="7"/>
  <c r="K185" i="7"/>
  <c r="J336" i="7"/>
  <c r="J93" i="7"/>
  <c r="L186" i="7"/>
  <c r="L185" i="7" s="1"/>
  <c r="K336" i="7"/>
  <c r="K303" i="7" s="1"/>
  <c r="I65" i="7"/>
  <c r="I34" i="7" s="1"/>
  <c r="I368" i="7" s="1"/>
  <c r="J139" i="7"/>
  <c r="J159" i="7"/>
  <c r="J158" i="7" s="1"/>
  <c r="J168" i="7"/>
  <c r="I304" i="7"/>
  <c r="I303" i="7" s="1"/>
  <c r="L93" i="7"/>
  <c r="L34" i="7" s="1"/>
  <c r="K139" i="7"/>
  <c r="K159" i="7"/>
  <c r="K158" i="7" s="1"/>
  <c r="K168" i="7"/>
  <c r="J185" i="7"/>
  <c r="J35" i="7"/>
  <c r="J66" i="7"/>
  <c r="J65" i="7" s="1"/>
  <c r="L139" i="7"/>
  <c r="L159" i="7"/>
  <c r="L158" i="7" s="1"/>
  <c r="L168" i="7"/>
  <c r="J304" i="7"/>
  <c r="K34" i="7"/>
  <c r="I271" i="7"/>
  <c r="I238" i="7" s="1"/>
  <c r="I184" i="7" s="1"/>
  <c r="L65" i="7"/>
  <c r="J239" i="7"/>
  <c r="L304" i="7"/>
  <c r="L303" i="7" s="1"/>
  <c r="K239" i="7"/>
  <c r="K238" i="7" s="1"/>
  <c r="J271" i="7"/>
  <c r="I113" i="7"/>
  <c r="J216" i="7"/>
  <c r="L239" i="7"/>
  <c r="K271" i="7"/>
  <c r="K303" i="8"/>
  <c r="L66" i="8"/>
  <c r="L65" i="8" s="1"/>
  <c r="J139" i="8"/>
  <c r="L239" i="8"/>
  <c r="I336" i="8"/>
  <c r="I303" i="8" s="1"/>
  <c r="K93" i="8"/>
  <c r="K104" i="8"/>
  <c r="J159" i="8"/>
  <c r="J158" i="8" s="1"/>
  <c r="J168" i="8"/>
  <c r="J304" i="8"/>
  <c r="J303" i="8" s="1"/>
  <c r="K35" i="8"/>
  <c r="J66" i="8"/>
  <c r="J65" i="8" s="1"/>
  <c r="L104" i="8"/>
  <c r="L93" i="8" s="1"/>
  <c r="L34" i="8" s="1"/>
  <c r="I168" i="8"/>
  <c r="J336" i="8"/>
  <c r="K336" i="8"/>
  <c r="J104" i="8"/>
  <c r="L139" i="8"/>
  <c r="K168" i="8"/>
  <c r="J35" i="8"/>
  <c r="L168" i="8"/>
  <c r="J93" i="8"/>
  <c r="J173" i="8"/>
  <c r="I186" i="8"/>
  <c r="I185" i="8" s="1"/>
  <c r="I93" i="8"/>
  <c r="I35" i="8"/>
  <c r="I34" i="8" s="1"/>
  <c r="J186" i="8"/>
  <c r="J185" i="8" s="1"/>
  <c r="J184" i="8" s="1"/>
  <c r="J239" i="8"/>
  <c r="J238" i="8" s="1"/>
  <c r="K271" i="8"/>
  <c r="K238" i="8" s="1"/>
  <c r="K184" i="8" s="1"/>
  <c r="I239" i="8"/>
  <c r="I238" i="8" s="1"/>
  <c r="L271" i="8"/>
  <c r="K271" i="5"/>
  <c r="I35" i="5"/>
  <c r="L159" i="5"/>
  <c r="L158" i="5" s="1"/>
  <c r="J186" i="5"/>
  <c r="J185" i="5" s="1"/>
  <c r="L336" i="5"/>
  <c r="L303" i="5" s="1"/>
  <c r="J66" i="5"/>
  <c r="J65" i="5" s="1"/>
  <c r="J34" i="5" s="1"/>
  <c r="J93" i="5"/>
  <c r="K113" i="5"/>
  <c r="K168" i="5"/>
  <c r="K35" i="5"/>
  <c r="I93" i="5"/>
  <c r="L113" i="5"/>
  <c r="L168" i="5"/>
  <c r="L186" i="5"/>
  <c r="K185" i="5"/>
  <c r="I238" i="5"/>
  <c r="L35" i="5"/>
  <c r="L104" i="5"/>
  <c r="I216" i="5"/>
  <c r="I185" i="5" s="1"/>
  <c r="I184" i="5" s="1"/>
  <c r="K65" i="5"/>
  <c r="K93" i="5"/>
  <c r="J139" i="5"/>
  <c r="K239" i="5"/>
  <c r="L66" i="5"/>
  <c r="L65" i="5" s="1"/>
  <c r="L93" i="5"/>
  <c r="L239" i="5"/>
  <c r="L238" i="5" s="1"/>
  <c r="L216" i="5"/>
  <c r="J271" i="5"/>
  <c r="I271" i="5"/>
  <c r="J304" i="5"/>
  <c r="J303" i="5" s="1"/>
  <c r="L139" i="5"/>
  <c r="I173" i="5"/>
  <c r="I168" i="5" s="1"/>
  <c r="J239" i="5"/>
  <c r="I304" i="5"/>
  <c r="I303" i="5" s="1"/>
  <c r="L238" i="1"/>
  <c r="J304" i="1"/>
  <c r="J303" i="1" s="1"/>
  <c r="K35" i="1"/>
  <c r="K104" i="1"/>
  <c r="K93" i="1" s="1"/>
  <c r="K113" i="1"/>
  <c r="J216" i="1"/>
  <c r="J185" i="1" s="1"/>
  <c r="J184" i="1" s="1"/>
  <c r="I35" i="1"/>
  <c r="I113" i="1"/>
  <c r="I173" i="1"/>
  <c r="I168" i="1" s="1"/>
  <c r="L216" i="1"/>
  <c r="L185" i="1" s="1"/>
  <c r="L184" i="1" s="1"/>
  <c r="L304" i="1"/>
  <c r="L303" i="1" s="1"/>
  <c r="J35" i="1"/>
  <c r="J113" i="1"/>
  <c r="J173" i="1"/>
  <c r="K238" i="1"/>
  <c r="I65" i="1"/>
  <c r="I93" i="1"/>
  <c r="J238" i="1"/>
  <c r="L35" i="1"/>
  <c r="L34" i="1" s="1"/>
  <c r="J65" i="1"/>
  <c r="J93" i="1"/>
  <c r="L113" i="1"/>
  <c r="K271" i="1"/>
  <c r="I185" i="1"/>
  <c r="I271" i="1"/>
  <c r="I238" i="1" s="1"/>
  <c r="K303" i="1"/>
  <c r="K185" i="1"/>
  <c r="J271" i="1"/>
  <c r="J139" i="1"/>
  <c r="J159" i="1"/>
  <c r="J158" i="1" s="1"/>
  <c r="J168" i="1"/>
  <c r="K336" i="1"/>
  <c r="J336" i="1"/>
  <c r="L113" i="17"/>
  <c r="I186" i="17"/>
  <c r="I185" i="17" s="1"/>
  <c r="K216" i="17"/>
  <c r="K239" i="17"/>
  <c r="K238" i="17" s="1"/>
  <c r="L66" i="17"/>
  <c r="L65" i="17" s="1"/>
  <c r="L104" i="17"/>
  <c r="K186" i="17"/>
  <c r="K185" i="17" s="1"/>
  <c r="I336" i="17"/>
  <c r="L238" i="17"/>
  <c r="I238" i="17"/>
  <c r="I93" i="17"/>
  <c r="I34" i="17" s="1"/>
  <c r="I173" i="17"/>
  <c r="L186" i="17"/>
  <c r="L185" i="17" s="1"/>
  <c r="J186" i="17"/>
  <c r="J185" i="17" s="1"/>
  <c r="J35" i="17"/>
  <c r="J93" i="17"/>
  <c r="J336" i="17"/>
  <c r="K35" i="17"/>
  <c r="K34" i="17" s="1"/>
  <c r="K93" i="17"/>
  <c r="J168" i="17"/>
  <c r="K336" i="17"/>
  <c r="L35" i="17"/>
  <c r="L34" i="17" s="1"/>
  <c r="L93" i="17"/>
  <c r="J159" i="17"/>
  <c r="J158" i="17" s="1"/>
  <c r="K168" i="17"/>
  <c r="I304" i="17"/>
  <c r="I303" i="17" s="1"/>
  <c r="L336" i="17"/>
  <c r="I113" i="17"/>
  <c r="K304" i="17"/>
  <c r="J113" i="17"/>
  <c r="K139" i="17"/>
  <c r="I159" i="17"/>
  <c r="I158" i="17" s="1"/>
  <c r="I271" i="17"/>
  <c r="L304" i="17"/>
  <c r="L303" i="17" s="1"/>
  <c r="J303" i="17"/>
  <c r="I168" i="17"/>
  <c r="K113" i="17"/>
  <c r="L139" i="17"/>
  <c r="J216" i="17"/>
  <c r="J239" i="17"/>
  <c r="J271" i="17"/>
  <c r="L65" i="6"/>
  <c r="I65" i="6"/>
  <c r="I186" i="6"/>
  <c r="I304" i="6"/>
  <c r="I303" i="6" s="1"/>
  <c r="J93" i="6"/>
  <c r="K35" i="6"/>
  <c r="K173" i="6"/>
  <c r="K168" i="6" s="1"/>
  <c r="L186" i="6"/>
  <c r="L185" i="6" s="1"/>
  <c r="I216" i="6"/>
  <c r="I239" i="6"/>
  <c r="I238" i="6" s="1"/>
  <c r="K304" i="6"/>
  <c r="K303" i="6" s="1"/>
  <c r="I35" i="6"/>
  <c r="J173" i="6"/>
  <c r="L139" i="6"/>
  <c r="L34" i="6" s="1"/>
  <c r="I173" i="6"/>
  <c r="J216" i="6"/>
  <c r="J185" i="6" s="1"/>
  <c r="J239" i="6"/>
  <c r="J238" i="6" s="1"/>
  <c r="J35" i="6"/>
  <c r="J34" i="6" s="1"/>
  <c r="J304" i="6"/>
  <c r="K216" i="6"/>
  <c r="K185" i="6" s="1"/>
  <c r="K184" i="6" s="1"/>
  <c r="K239" i="6"/>
  <c r="K238" i="6" s="1"/>
  <c r="J336" i="6"/>
  <c r="I168" i="6"/>
  <c r="J168" i="6"/>
  <c r="L336" i="6"/>
  <c r="L303" i="6" s="1"/>
  <c r="K336" i="6"/>
  <c r="I368" i="19" l="1"/>
  <c r="L34" i="19"/>
  <c r="K34" i="19"/>
  <c r="K368" i="19" s="1"/>
  <c r="J238" i="19"/>
  <c r="I184" i="19"/>
  <c r="L185" i="19"/>
  <c r="L184" i="19" s="1"/>
  <c r="J303" i="19"/>
  <c r="J184" i="19" s="1"/>
  <c r="J368" i="19" s="1"/>
  <c r="J34" i="7"/>
  <c r="J238" i="7"/>
  <c r="K184" i="7"/>
  <c r="K368" i="7"/>
  <c r="L238" i="7"/>
  <c r="L184" i="7" s="1"/>
  <c r="L368" i="7" s="1"/>
  <c r="J303" i="7"/>
  <c r="J184" i="7" s="1"/>
  <c r="L368" i="8"/>
  <c r="K34" i="8"/>
  <c r="K368" i="8" s="1"/>
  <c r="J34" i="8"/>
  <c r="J368" i="8" s="1"/>
  <c r="I368" i="8"/>
  <c r="L238" i="8"/>
  <c r="L184" i="8" s="1"/>
  <c r="I184" i="8"/>
  <c r="L34" i="5"/>
  <c r="L185" i="5"/>
  <c r="L184" i="5" s="1"/>
  <c r="I34" i="5"/>
  <c r="I368" i="5" s="1"/>
  <c r="K238" i="5"/>
  <c r="K184" i="5" s="1"/>
  <c r="J238" i="5"/>
  <c r="J184" i="5" s="1"/>
  <c r="J368" i="5" s="1"/>
  <c r="K34" i="5"/>
  <c r="I34" i="1"/>
  <c r="K184" i="1"/>
  <c r="K34" i="1"/>
  <c r="L368" i="1"/>
  <c r="I184" i="1"/>
  <c r="J34" i="1"/>
  <c r="J368" i="1" s="1"/>
  <c r="K303" i="17"/>
  <c r="K184" i="17" s="1"/>
  <c r="K368" i="17" s="1"/>
  <c r="J238" i="17"/>
  <c r="J34" i="17"/>
  <c r="I184" i="17"/>
  <c r="I368" i="17" s="1"/>
  <c r="L184" i="17"/>
  <c r="L368" i="17" s="1"/>
  <c r="J184" i="17"/>
  <c r="L184" i="6"/>
  <c r="L368" i="6" s="1"/>
  <c r="J303" i="6"/>
  <c r="J184" i="6" s="1"/>
  <c r="J368" i="6" s="1"/>
  <c r="K34" i="6"/>
  <c r="K368" i="6" s="1"/>
  <c r="I185" i="6"/>
  <c r="I184" i="6" s="1"/>
  <c r="I34" i="6"/>
  <c r="L368" i="19" l="1"/>
  <c r="J368" i="7"/>
  <c r="K368" i="5"/>
  <c r="L368" i="5"/>
  <c r="K368" i="1"/>
  <c r="I368" i="1"/>
  <c r="J368" i="17"/>
  <c r="I368" i="6"/>
  <c r="F27" i="16" l="1"/>
  <c r="E27" i="16"/>
  <c r="H23" i="16"/>
  <c r="H22" i="16"/>
  <c r="H27" i="16" l="1"/>
  <c r="H47" i="12" l="1"/>
  <c r="F47" i="12"/>
  <c r="E47" i="12"/>
  <c r="C46" i="12"/>
  <c r="C45" i="12"/>
  <c r="C44" i="12"/>
  <c r="C43" i="12"/>
  <c r="C23" i="12" s="1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47" i="12" l="1"/>
</calcChain>
</file>

<file path=xl/sharedStrings.xml><?xml version="1.0" encoding="utf-8"?>
<sst xmlns="http://schemas.openxmlformats.org/spreadsheetml/2006/main" count="3163" uniqueCount="426">
  <si>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</si>
  <si>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</si>
  <si>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</si>
  <si>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</si>
  <si>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</si>
  <si>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</si>
  <si>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</si>
  <si>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</si>
  <si>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</si>
  <si>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</si>
  <si>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</si>
  <si>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</si>
  <si>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</si>
  <si>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 xml:space="preserve">                    Ministerijos / Savivaldybės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</si>
  <si>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</si>
  <si>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</si>
  <si>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</si>
  <si>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</si>
  <si>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</si>
  <si>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</si>
  <si>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</si>
  <si>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</si>
  <si>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</si>
  <si>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</si>
  <si>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</si>
  <si>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</si>
  <si>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</si>
  <si>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</si>
  <si>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</si>
  <si>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</si>
  <si>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</si>
  <si>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</si>
  <si>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</si>
  <si>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</si>
  <si>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</si>
  <si>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</si>
  <si>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</si>
  <si>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</si>
  <si>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</si>
  <si>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</si>
  <si>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</si>
  <si>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</si>
  <si>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</si>
  <si>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</si>
  <si>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</si>
  <si>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</si>
  <si>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</si>
  <si>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</si>
  <si>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</si>
  <si>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</si>
  <si>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</si>
  <si>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</si>
  <si>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</si>
  <si>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</si>
  <si>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</si>
  <si>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</si>
  <si>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</si>
  <si>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</si>
  <si>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</si>
  <si>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</si>
  <si>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</si>
  <si>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</si>
  <si>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</si>
  <si>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</si>
  <si>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</si>
  <si>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</si>
  <si>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</si>
  <si>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</si>
  <si>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</si>
  <si>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</si>
  <si>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</si>
  <si>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</si>
  <si>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</si>
  <si>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</si>
  <si>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</si>
  <si>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</si>
  <si>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</si>
  <si>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</si>
  <si>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</si>
  <si>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</si>
  <si>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</si>
  <si>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</si>
  <si>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</si>
  <si>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</si>
  <si>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</si>
  <si>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</si>
  <si>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</si>
  <si>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</si>
  <si>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</si>
  <si>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</si>
  <si>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</si>
  <si>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</si>
  <si>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</si>
  <si>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</si>
  <si>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</si>
  <si>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</si>
  <si>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</si>
  <si>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</si>
  <si>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</si>
  <si>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</si>
  <si>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</si>
  <si>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</si>
  <si>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</si>
  <si>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</si>
  <si>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</si>
  <si>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</si>
  <si>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</si>
  <si>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</si>
  <si>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</si>
  <si>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</si>
  <si>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</si>
  <si>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</si>
  <si>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</si>
  <si>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</si>
  <si>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</si>
  <si>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</si>
  <si>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</si>
  <si>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</si>
  <si>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</si>
  <si>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</si>
  <si>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</si>
  <si>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</si>
  <si>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</si>
  <si>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</si>
  <si>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</si>
  <si>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</si>
  <si>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</si>
  <si>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</si>
  <si>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</si>
  <si>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</si>
  <si>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</si>
  <si>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</si>
  <si>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</si>
  <si>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</si>
  <si>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</si>
  <si>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</si>
  <si>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</si>
  <si>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</si>
  <si>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</si>
  <si>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</si>
  <si>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</si>
  <si>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</si>
  <si>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</si>
  <si>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</si>
  <si>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</si>
  <si>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</si>
  <si>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</si>
  <si>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</si>
  <si>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</si>
  <si>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</si>
  <si>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</si>
  <si>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</si>
  <si>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</si>
  <si>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</si>
  <si>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</si>
  <si>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</si>
  <si>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</si>
  <si>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</si>
  <si>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</si>
  <si>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</si>
  <si>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</si>
  <si>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</si>
  <si>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</si>
  <si>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</si>
  <si>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</si>
  <si>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</si>
  <si>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</si>
  <si>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</si>
  <si>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</si>
  <si>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</si>
  <si>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</si>
  <si>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</si>
  <si>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</si>
  <si>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</si>
  <si>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</si>
  <si>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</si>
  <si>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</si>
  <si>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</si>
  <si>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</si>
  <si>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</si>
  <si>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</si>
  <si>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</si>
  <si>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</si>
  <si>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</si>
  <si>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</si>
  <si>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</si>
  <si>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</si>
  <si>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</si>
  <si>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</si>
  <si>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</si>
  <si>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</si>
  <si>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</si>
  <si>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</si>
  <si>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</si>
  <si>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</si>
  <si>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</si>
  <si>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</si>
  <si>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</si>
  <si>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</si>
  <si>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</si>
  <si>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</si>
  <si>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</si>
  <si>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</si>
  <si>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</si>
  <si>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</si>
  <si>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</si>
  <si>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</si>
  <si>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</si>
  <si>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</si>
  <si>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</si>
  <si>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</si>
  <si>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</si>
  <si>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</si>
  <si>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</si>
  <si>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</si>
  <si>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</si>
  <si>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</si>
  <si>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</si>
  <si>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</si>
  <si>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</si>
  <si>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</si>
  <si>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</si>
  <si>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</si>
  <si>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</si>
  <si>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</si>
  <si>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</si>
  <si>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</si>
  <si>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</si>
  <si>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</si>
  <si>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</si>
  <si>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</si>
  <si>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</si>
  <si>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</si>
  <si>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</si>
  <si>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</si>
  <si>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</si>
  <si>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</si>
  <si>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</si>
  <si>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</si>
  <si>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</si>
  <si>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</si>
  <si>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</si>
  <si>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</si>
  <si>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</si>
  <si>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</si>
  <si>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</si>
  <si>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</si>
  <si>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</si>
  <si>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</si>
  <si>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</si>
  <si>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</si>
  <si>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</si>
  <si>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</si>
  <si>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</si>
  <si>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</si>
  <si>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</si>
  <si>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</si>
  <si>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</si>
  <si>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</si>
  <si>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</si>
  <si>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</si>
  <si>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</si>
  <si>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</si>
  <si>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</si>
  <si>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</si>
  <si>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</si>
  <si>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</si>
  <si>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</si>
  <si>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</si>
  <si>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</si>
  <si>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</si>
  <si>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</si>
  <si>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</si>
  <si>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</si>
  <si>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</si>
  <si>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</si>
  <si>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</si>
  <si>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</si>
  <si>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</si>
  <si>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</si>
  <si>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</si>
  <si>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</si>
  <si>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</si>
  <si>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</si>
  <si>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</si>
  <si>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</si>
  <si>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</si>
  <si>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</si>
  <si>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</si>
  <si>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</si>
  <si>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</si>
  <si>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</si>
  <si>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</si>
  <si>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</si>
  <si>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</si>
  <si>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</si>
  <si>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</si>
  <si>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</si>
  <si>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</si>
  <si>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</si>
  <si>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</si>
  <si>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</si>
  <si>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</si>
  <si>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</si>
  <si>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</si>
  <si>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</si>
  <si>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</si>
  <si>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</si>
  <si>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</si>
  <si>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</si>
  <si>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</si>
  <si>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</si>
  <si>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</si>
  <si>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</si>
  <si>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</si>
  <si>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</si>
  <si>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</si>
  <si>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</si>
  <si>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</si>
  <si>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</si>
  <si>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</si>
  <si>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</si>
  <si>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</si>
  <si>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</si>
  <si>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</si>
  <si>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</si>
  <si>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</si>
  <si>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</si>
  <si>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</si>
  <si>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</si>
  <si>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</si>
  <si>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</si>
  <si>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</si>
  <si>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</si>
  <si>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</si>
  <si>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</si>
  <si>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</si>
  <si>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</si>
  <si>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</si>
  <si>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</si>
  <si>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</si>
  <si>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</si>
  <si>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</si>
  <si>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</si>
  <si>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</si>
  <si>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</si>
  <si>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</si>
  <si>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</si>
  <si>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</si>
  <si>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</si>
  <si>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</si>
  <si>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</si>
  <si>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</si>
  <si>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</si>
  <si>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</si>
  <si>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</si>
  <si>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</si>
  <si>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</si>
  <si>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</si>
  <si>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</si>
  <si>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</si>
  <si>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</si>
  <si>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</si>
  <si>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</si>
  <si>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</si>
  <si>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</si>
  <si>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</si>
  <si>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</si>
  <si>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</si>
  <si>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</si>
  <si>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</si>
  <si>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</si>
  <si>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</si>
  <si>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>2022 m. rugpjūčio 30 d. įsakymo Nr. 1K-301  redakcija)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</si>
  <si>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</si>
  <si>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</si>
  <si>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</si>
  <si>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</si>
  <si>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</si>
  <si>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</si>
  <si>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(įstaigos vadovo ar jo įgalioto asmens pareigų  pavadinimas)</t>
  </si>
  <si>
    <t>Centralizuotos biudžetinių įstaigų apskaitos skyriaus vedėja</t>
  </si>
  <si>
    <t>(finansinę apskaitą tvarkančio asmens, centralizuotos apskaitos įstaigos vadovo arba jo įgalioto asmens pareigų pavadinimas)</t>
  </si>
  <si>
    <t>Metinė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</si>
  <si>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</si>
  <si>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</si>
  <si>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</si>
  <si>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</si>
  <si>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</si>
  <si>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</si>
  <si>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</si>
  <si>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</si>
  <si>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</si>
  <si>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</si>
  <si>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</si>
  <si>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</si>
  <si>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</si>
  <si>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</si>
  <si>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</si>
  <si>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</si>
  <si>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</si>
  <si>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</si>
  <si>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2023 Nr.______</t>
  </si>
  <si>
    <t>Atsargoms</t>
  </si>
  <si>
    <t>Rengėjas:  Vida Serapinienė, tel. Nr. 865947535</t>
  </si>
  <si>
    <t>(Biudžeto išlaidų sąmatos vykdymo 2023 m. birželio mėn. 30 d. metinės, ketvirtinės ataskaitos forma Nr. 2)</t>
  </si>
  <si>
    <t>2023 M. BIRŽELIO MĖN. 30 D.</t>
  </si>
  <si>
    <t>2 ketvirtis</t>
  </si>
  <si>
    <t>L. e. direktoriaus pareigas</t>
  </si>
  <si>
    <t>Aurelija Butkutė Norkevičienė</t>
  </si>
  <si>
    <t>7.1.2.20. Klaipėdos rajonui reikšmingų datų, įvykių, asmenybių įamžinimas</t>
  </si>
  <si>
    <t xml:space="preserve"> Aurelija Butkutė-Norkevičienė</t>
  </si>
  <si>
    <t xml:space="preserve"> PAŽYMA APIE PAJAMAS UŽ PASLAUGAS IR NUOMĄ 2023 M. BIRŽELIO 30 D. </t>
  </si>
  <si>
    <r>
      <t xml:space="preserve">metinė ,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</si>
  <si>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SAVIVALDYBĖS BIUDŽETINIŲ ĮSTAIGŲ  PAJAMŲ ĮMOKŲ ATASKAITA UŽ  2023 METŲ II KETVIRTĮ</t>
  </si>
  <si>
    <r>
      <rPr>
        <u/>
        <sz val="12"/>
        <rFont val="Times New Roman"/>
        <family val="1"/>
      </rPr>
      <t>2023.07.10</t>
    </r>
    <r>
      <rPr>
        <sz val="12"/>
        <rFont val="Times New Roman"/>
        <family val="1"/>
        <charset val="186"/>
      </rPr>
      <t xml:space="preserve"> Nr.________</t>
    </r>
  </si>
  <si>
    <t>(data)</t>
  </si>
  <si>
    <t>Klaipėdos raj. savivaldybės administracijos (Biudžeto ir ekonomikos skyriui)</t>
  </si>
  <si>
    <t>2023-06-30</t>
  </si>
  <si>
    <t xml:space="preserve">PAŽYMA PRIE MOKĖTINŲ SUMŲ 2023 M. BIRŽELIO 30 D. ATASKAITOS 9 PRIEDO </t>
  </si>
  <si>
    <t>2023 m. birželio mėn. 30 d.</t>
  </si>
  <si>
    <t xml:space="preserve">                          2023.07.10 Nr.________________</t>
  </si>
  <si>
    <r>
      <t xml:space="preserve">(metinė, </t>
    </r>
    <r>
      <rPr>
        <u/>
        <sz val="8"/>
        <color rgb="FF000000"/>
        <rFont val="Times New Roman"/>
        <family val="1"/>
      </rPr>
      <t>ketvirtinė</t>
    </r>
    <r>
      <rPr>
        <sz val="8"/>
        <color rgb="FF000000"/>
        <rFont val="Times New Roman"/>
      </rPr>
      <t>)</t>
    </r>
  </si>
  <si>
    <t>Aurelija Butkutė-Norkevičienė</t>
  </si>
  <si>
    <t>2023.07.10 Nr.________________</t>
  </si>
  <si>
    <r>
      <t xml:space="preserve">(metinė, </t>
    </r>
    <r>
      <rPr>
        <u/>
        <sz val="9"/>
        <color rgb="FF000000"/>
        <rFont val="Times New Roman"/>
        <family val="1"/>
      </rPr>
      <t>ketvirtinė</t>
    </r>
    <r>
      <rPr>
        <sz val="9"/>
        <color indexed="8"/>
        <rFont val="Times New Roman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</si>
</sst>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5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z val="10"/>
      <color rgb="FFFF0000"/>
      <name val="Times New Roman"/>
    </font>
    <font>
      <strike/>
      <sz val="10"/>
      <color rgb="FFFF0000"/>
      <name val="Times New Roman"/>
    </font>
    <font>
      <sz val="10"/>
      <color rgb="FF00B0F0"/>
      <name val="Times New Roman"/>
    </font>
    <font>
      <i/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indexed="8"/>
      <name val="Times New Roman"/>
      <family val="1"/>
    </font>
    <font>
      <u/>
      <sz val="9"/>
      <color rgb="FF000000"/>
      <name val="Times New Roman"/>
      <family val="1"/>
    </font>
    <font>
      <sz val="9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52" fillId="0" borderId="0"/>
    <xf numFmtId="0" fontId="53" fillId="0" borderId="0"/>
  </cellStyleXfs>
  <cellXfs count="539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26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0" fontId="39" fillId="0" borderId="0" xfId="0" applyFont="1"/>
    <xf numFmtId="0" fontId="38" fillId="0" borderId="0" xfId="0" applyFont="1" applyAlignment="1">
      <alignment horizontal="left"/>
    </xf>
    <xf numFmtId="164" fontId="38" fillId="0" borderId="0" xfId="0" applyNumberFormat="1" applyFont="1" applyAlignment="1">
      <alignment horizontal="right" vertical="center"/>
    </xf>
    <xf numFmtId="0" fontId="40" fillId="0" borderId="0" xfId="0" applyFont="1"/>
    <xf numFmtId="0" fontId="41" fillId="0" borderId="0" xfId="0" applyFont="1"/>
    <xf numFmtId="0" fontId="40" fillId="0" borderId="0" xfId="0" applyFont="1" applyAlignment="1">
      <alignment horizontal="center" vertical="center"/>
    </xf>
    <xf numFmtId="0" fontId="39" fillId="0" borderId="0" xfId="0" applyFont="1" applyAlignment="1">
      <alignment wrapText="1"/>
    </xf>
    <xf numFmtId="0" fontId="38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center" wrapText="1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164" fontId="38" fillId="0" borderId="0" xfId="0" applyNumberFormat="1" applyFont="1" applyAlignment="1">
      <alignment horizontal="left"/>
    </xf>
    <xf numFmtId="3" fontId="26" fillId="0" borderId="1" xfId="0" applyNumberFormat="1" applyFont="1" applyBorder="1"/>
    <xf numFmtId="0" fontId="43" fillId="0" borderId="0" xfId="0" applyFont="1" applyAlignment="1">
      <alignment horizontal="center"/>
    </xf>
    <xf numFmtId="164" fontId="38" fillId="0" borderId="0" xfId="0" applyNumberFormat="1" applyFont="1" applyAlignment="1">
      <alignment horizontal="right"/>
    </xf>
    <xf numFmtId="1" fontId="26" fillId="0" borderId="1" xfId="0" applyNumberFormat="1" applyFont="1" applyBorder="1"/>
    <xf numFmtId="3" fontId="26" fillId="0" borderId="13" xfId="0" applyNumberFormat="1" applyFont="1" applyBorder="1" applyAlignment="1">
      <alignment horizontal="left"/>
    </xf>
    <xf numFmtId="0" fontId="38" fillId="0" borderId="5" xfId="0" applyFont="1" applyBorder="1" applyAlignment="1">
      <alignment horizontal="right"/>
    </xf>
    <xf numFmtId="0" fontId="26" fillId="0" borderId="6" xfId="0" applyFont="1" applyBorder="1"/>
    <xf numFmtId="0" fontId="26" fillId="0" borderId="1" xfId="0" applyFont="1" applyBorder="1"/>
    <xf numFmtId="0" fontId="38" fillId="0" borderId="4" xfId="0" applyFont="1" applyBorder="1" applyAlignment="1">
      <alignment horizontal="right"/>
    </xf>
    <xf numFmtId="3" fontId="26" fillId="0" borderId="9" xfId="0" applyNumberFormat="1" applyFont="1" applyBorder="1" applyAlignment="1" applyProtection="1">
      <alignment horizontal="left"/>
      <protection locked="0"/>
    </xf>
    <xf numFmtId="3" fontId="26" fillId="0" borderId="3" xfId="0" applyNumberFormat="1" applyFont="1" applyBorder="1"/>
    <xf numFmtId="0" fontId="26" fillId="0" borderId="7" xfId="0" applyFont="1" applyBorder="1" applyAlignment="1">
      <alignment horizontal="center"/>
    </xf>
    <xf numFmtId="164" fontId="38" fillId="0" borderId="7" xfId="0" applyNumberFormat="1" applyFont="1" applyBorder="1" applyAlignment="1">
      <alignment horizontal="right"/>
    </xf>
    <xf numFmtId="0" fontId="26" fillId="0" borderId="0" xfId="0" applyFont="1" applyAlignment="1">
      <alignment horizontal="center" vertical="center"/>
    </xf>
    <xf numFmtId="49" fontId="44" fillId="0" borderId="1" xfId="0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vertical="top" wrapText="1"/>
    </xf>
    <xf numFmtId="0" fontId="45" fillId="0" borderId="3" xfId="0" applyFont="1" applyBorder="1" applyAlignment="1">
      <alignment vertical="top" wrapText="1"/>
    </xf>
    <xf numFmtId="0" fontId="45" fillId="0" borderId="8" xfId="0" applyFont="1" applyBorder="1" applyAlignment="1">
      <alignment vertical="top" wrapText="1"/>
    </xf>
    <xf numFmtId="0" fontId="45" fillId="0" borderId="3" xfId="0" applyFont="1" applyBorder="1" applyAlignment="1">
      <alignment horizontal="center" vertical="top" wrapText="1"/>
    </xf>
    <xf numFmtId="2" fontId="26" fillId="4" borderId="3" xfId="0" applyNumberFormat="1" applyFont="1" applyFill="1" applyBorder="1" applyAlignment="1">
      <alignment horizontal="right" vertical="center" wrapText="1"/>
    </xf>
    <xf numFmtId="2" fontId="26" fillId="4" borderId="1" xfId="0" applyNumberFormat="1" applyFont="1" applyFill="1" applyBorder="1" applyAlignment="1">
      <alignment horizontal="right" vertical="center" wrapText="1"/>
    </xf>
    <xf numFmtId="0" fontId="45" fillId="0" borderId="0" xfId="0" applyFont="1"/>
    <xf numFmtId="0" fontId="45" fillId="0" borderId="2" xfId="0" applyFont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6" fillId="0" borderId="7" xfId="0" applyFont="1" applyBorder="1" applyAlignment="1">
      <alignment vertical="top" wrapText="1"/>
    </xf>
    <xf numFmtId="0" fontId="26" fillId="0" borderId="9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top" wrapText="1"/>
    </xf>
    <xf numFmtId="0" fontId="45" fillId="0" borderId="7" xfId="0" applyFont="1" applyBorder="1" applyAlignment="1">
      <alignment vertical="top" wrapText="1"/>
    </xf>
    <xf numFmtId="2" fontId="26" fillId="4" borderId="12" xfId="0" applyNumberFormat="1" applyFont="1" applyFill="1" applyBorder="1" applyAlignment="1">
      <alignment horizontal="right" vertical="center" wrapText="1"/>
    </xf>
    <xf numFmtId="2" fontId="26" fillId="4" borderId="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vertical="top" wrapText="1"/>
    </xf>
    <xf numFmtId="0" fontId="26" fillId="0" borderId="3" xfId="0" applyFont="1" applyBorder="1" applyAlignment="1">
      <alignment vertical="top" wrapText="1"/>
    </xf>
    <xf numFmtId="0" fontId="26" fillId="0" borderId="8" xfId="0" applyFont="1" applyBorder="1" applyAlignment="1">
      <alignment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6" xfId="0" applyFont="1" applyBorder="1" applyAlignment="1">
      <alignment vertical="top" wrapText="1"/>
    </xf>
    <xf numFmtId="2" fontId="26" fillId="0" borderId="2" xfId="0" applyNumberFormat="1" applyFont="1" applyBorder="1" applyAlignment="1">
      <alignment horizontal="right" vertical="center" wrapText="1"/>
    </xf>
    <xf numFmtId="2" fontId="26" fillId="0" borderId="1" xfId="0" applyNumberFormat="1" applyFont="1" applyBorder="1" applyAlignment="1">
      <alignment horizontal="right" vertical="center" wrapText="1"/>
    </xf>
    <xf numFmtId="2" fontId="26" fillId="0" borderId="3" xfId="0" applyNumberFormat="1" applyFont="1" applyBorder="1" applyAlignment="1">
      <alignment horizontal="right" vertical="center" wrapText="1"/>
    </xf>
    <xf numFmtId="0" fontId="45" fillId="0" borderId="10" xfId="0" applyFont="1" applyBorder="1" applyAlignment="1">
      <alignment vertical="top" wrapText="1"/>
    </xf>
    <xf numFmtId="0" fontId="45" fillId="0" borderId="9" xfId="0" applyFont="1" applyBorder="1" applyAlignment="1">
      <alignment vertical="top" wrapText="1"/>
    </xf>
    <xf numFmtId="2" fontId="26" fillId="4" borderId="2" xfId="0" applyNumberFormat="1" applyFont="1" applyFill="1" applyBorder="1" applyAlignment="1">
      <alignment horizontal="right" vertical="center" wrapText="1"/>
    </xf>
    <xf numFmtId="2" fontId="26" fillId="4" borderId="9" xfId="0" applyNumberFormat="1" applyFont="1" applyFill="1" applyBorder="1" applyAlignment="1">
      <alignment horizontal="right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6" fillId="0" borderId="5" xfId="0" applyFont="1" applyBorder="1" applyAlignment="1">
      <alignment horizontal="center" vertical="top" wrapText="1"/>
    </xf>
    <xf numFmtId="2" fontId="26" fillId="4" borderId="14" xfId="0" applyNumberFormat="1" applyFont="1" applyFill="1" applyBorder="1" applyAlignment="1">
      <alignment horizontal="right" vertical="center" wrapText="1"/>
    </xf>
    <xf numFmtId="2" fontId="26" fillId="4" borderId="13" xfId="0" applyNumberFormat="1" applyFont="1" applyFill="1" applyBorder="1" applyAlignment="1">
      <alignment horizontal="right" vertical="center" wrapText="1"/>
    </xf>
    <xf numFmtId="1" fontId="26" fillId="0" borderId="3" xfId="0" applyNumberFormat="1" applyFont="1" applyBorder="1" applyAlignment="1">
      <alignment horizontal="center" vertical="top" wrapText="1"/>
    </xf>
    <xf numFmtId="0" fontId="26" fillId="0" borderId="10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4" xfId="0" applyFont="1" applyBorder="1" applyAlignment="1">
      <alignment vertical="top" wrapText="1"/>
    </xf>
    <xf numFmtId="2" fontId="26" fillId="0" borderId="14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horizontal="left" vertical="top" wrapText="1"/>
    </xf>
    <xf numFmtId="0" fontId="45" fillId="0" borderId="10" xfId="0" applyFont="1" applyBorder="1" applyAlignment="1">
      <alignment vertical="center" wrapText="1"/>
    </xf>
    <xf numFmtId="0" fontId="45" fillId="0" borderId="9" xfId="0" applyFont="1" applyBorder="1" applyAlignment="1">
      <alignment vertical="center" wrapText="1"/>
    </xf>
    <xf numFmtId="0" fontId="45" fillId="0" borderId="7" xfId="0" applyFont="1" applyBorder="1" applyAlignment="1">
      <alignment vertical="center" wrapText="1"/>
    </xf>
    <xf numFmtId="2" fontId="26" fillId="4" borderId="6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vertical="top"/>
    </xf>
    <xf numFmtId="2" fontId="26" fillId="4" borderId="10" xfId="0" applyNumberFormat="1" applyFont="1" applyFill="1" applyBorder="1" applyAlignment="1">
      <alignment horizontal="right" vertical="center" wrapText="1"/>
    </xf>
    <xf numFmtId="2" fontId="26" fillId="4" borderId="11" xfId="0" applyNumberFormat="1" applyFont="1" applyFill="1" applyBorder="1" applyAlignment="1">
      <alignment horizontal="right" vertical="center" wrapText="1"/>
    </xf>
    <xf numFmtId="0" fontId="45" fillId="0" borderId="6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39" fillId="0" borderId="4" xfId="0" applyFont="1" applyBorder="1"/>
    <xf numFmtId="0" fontId="45" fillId="0" borderId="8" xfId="0" applyFont="1" applyBorder="1" applyAlignment="1">
      <alignment vertical="center" wrapText="1"/>
    </xf>
    <xf numFmtId="2" fontId="26" fillId="4" borderId="3" xfId="0" applyNumberFormat="1" applyFont="1" applyFill="1" applyBorder="1" applyAlignment="1">
      <alignment horizontal="right" vertical="center"/>
    </xf>
    <xf numFmtId="2" fontId="26" fillId="4" borderId="6" xfId="0" applyNumberFormat="1" applyFont="1" applyFill="1" applyBorder="1" applyAlignment="1">
      <alignment horizontal="right" vertical="center"/>
    </xf>
    <xf numFmtId="2" fontId="26" fillId="4" borderId="1" xfId="0" applyNumberFormat="1" applyFont="1" applyFill="1" applyBorder="1" applyAlignment="1">
      <alignment horizontal="right" vertical="center"/>
    </xf>
    <xf numFmtId="0" fontId="26" fillId="0" borderId="13" xfId="0" applyFont="1" applyBorder="1" applyAlignment="1">
      <alignment horizontal="center" vertical="top" wrapText="1"/>
    </xf>
    <xf numFmtId="2" fontId="26" fillId="4" borderId="1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right" vertical="center" wrapText="1"/>
    </xf>
    <xf numFmtId="0" fontId="26" fillId="0" borderId="15" xfId="0" applyFont="1" applyBorder="1" applyAlignment="1">
      <alignment vertical="top" wrapText="1"/>
    </xf>
    <xf numFmtId="0" fontId="45" fillId="0" borderId="2" xfId="0" applyFont="1" applyBorder="1" applyAlignment="1">
      <alignment horizontal="center" vertical="top" wrapText="1"/>
    </xf>
    <xf numFmtId="2" fontId="26" fillId="0" borderId="13" xfId="0" applyNumberFormat="1" applyFont="1" applyBorder="1" applyAlignment="1">
      <alignment horizontal="right" vertical="center" wrapText="1"/>
    </xf>
    <xf numFmtId="2" fontId="26" fillId="0" borderId="15" xfId="0" applyNumberFormat="1" applyFont="1" applyBorder="1" applyAlignment="1">
      <alignment horizontal="right" vertical="center" wrapText="1"/>
    </xf>
    <xf numFmtId="2" fontId="26" fillId="0" borderId="12" xfId="0" applyNumberFormat="1" applyFont="1" applyBorder="1" applyAlignment="1">
      <alignment horizontal="right" vertical="center" wrapText="1"/>
    </xf>
    <xf numFmtId="2" fontId="26" fillId="0" borderId="5" xfId="0" applyNumberFormat="1" applyFont="1" applyBorder="1" applyAlignment="1">
      <alignment horizontal="right" vertical="center" wrapText="1"/>
    </xf>
    <xf numFmtId="1" fontId="26" fillId="0" borderId="1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vertical="center" wrapText="1"/>
    </xf>
    <xf numFmtId="0" fontId="26" fillId="0" borderId="7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2" fontId="26" fillId="0" borderId="7" xfId="0" applyNumberFormat="1" applyFont="1" applyBorder="1" applyAlignment="1">
      <alignment horizontal="right" vertical="center" wrapText="1"/>
    </xf>
    <xf numFmtId="2" fontId="26" fillId="0" borderId="6" xfId="0" applyNumberFormat="1" applyFont="1" applyBorder="1" applyAlignment="1">
      <alignment horizontal="right" vertical="center" wrapText="1"/>
    </xf>
    <xf numFmtId="164" fontId="26" fillId="2" borderId="2" xfId="0" applyNumberFormat="1" applyFont="1" applyFill="1" applyBorder="1" applyAlignment="1">
      <alignment horizontal="right" vertical="center" wrapText="1"/>
    </xf>
    <xf numFmtId="0" fontId="47" fillId="0" borderId="14" xfId="0" applyFont="1" applyBorder="1" applyAlignment="1">
      <alignment horizontal="center" vertical="top" wrapText="1"/>
    </xf>
    <xf numFmtId="0" fontId="49" fillId="0" borderId="3" xfId="0" applyFont="1" applyBorder="1" applyAlignment="1">
      <alignment vertical="top" wrapText="1"/>
    </xf>
    <xf numFmtId="0" fontId="49" fillId="0" borderId="3" xfId="0" applyFont="1" applyBorder="1" applyAlignment="1">
      <alignment horizontal="center" vertical="top" wrapText="1"/>
    </xf>
    <xf numFmtId="2" fontId="26" fillId="4" borderId="8" xfId="0" applyNumberFormat="1" applyFont="1" applyFill="1" applyBorder="1" applyAlignment="1">
      <alignment horizontal="right" vertical="center" wrapText="1"/>
    </xf>
    <xf numFmtId="2" fontId="26" fillId="4" borderId="7" xfId="0" applyNumberFormat="1" applyFont="1" applyFill="1" applyBorder="1" applyAlignment="1">
      <alignment horizontal="right" vertical="center" wrapText="1"/>
    </xf>
    <xf numFmtId="164" fontId="26" fillId="3" borderId="3" xfId="0" applyNumberFormat="1" applyFont="1" applyFill="1" applyBorder="1" applyAlignment="1">
      <alignment horizontal="right" vertical="center" wrapText="1"/>
    </xf>
    <xf numFmtId="2" fontId="26" fillId="0" borderId="4" xfId="0" applyNumberFormat="1" applyFont="1" applyBorder="1" applyAlignment="1">
      <alignment horizontal="right" vertical="center" wrapText="1"/>
    </xf>
    <xf numFmtId="2" fontId="26" fillId="4" borderId="4" xfId="0" applyNumberFormat="1" applyFont="1" applyFill="1" applyBorder="1" applyAlignment="1">
      <alignment horizontal="right" vertical="center" wrapText="1"/>
    </xf>
    <xf numFmtId="0" fontId="26" fillId="0" borderId="3" xfId="0" applyFont="1" applyBorder="1"/>
    <xf numFmtId="0" fontId="26" fillId="0" borderId="8" xfId="0" applyFont="1" applyBorder="1"/>
    <xf numFmtId="0" fontId="26" fillId="0" borderId="1" xfId="0" applyFont="1" applyBorder="1" applyAlignment="1">
      <alignment horizontal="center"/>
    </xf>
    <xf numFmtId="0" fontId="45" fillId="0" borderId="8" xfId="0" applyFont="1" applyBorder="1"/>
    <xf numFmtId="164" fontId="26" fillId="0" borderId="4" xfId="0" applyNumberFormat="1" applyFont="1" applyBorder="1" applyAlignment="1">
      <alignment horizontal="right" vertical="center"/>
    </xf>
    <xf numFmtId="164" fontId="26" fillId="0" borderId="0" xfId="0" applyNumberFormat="1" applyFont="1" applyAlignment="1">
      <alignment horizontal="right" vertical="center"/>
    </xf>
    <xf numFmtId="164" fontId="26" fillId="0" borderId="7" xfId="0" applyNumberFormat="1" applyFont="1" applyBorder="1" applyAlignment="1">
      <alignment horizontal="right" vertical="center"/>
    </xf>
    <xf numFmtId="0" fontId="51" fillId="0" borderId="0" xfId="0" applyFont="1" applyAlignment="1">
      <alignment horizontal="center" vertical="top"/>
    </xf>
    <xf numFmtId="0" fontId="50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0" fontId="38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4" fontId="21" fillId="5" borderId="21" xfId="0" applyNumberFormat="1" applyFont="1" applyFill="1" applyBorder="1"/>
    <xf numFmtId="0" fontId="53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2" fontId="21" fillId="6" borderId="21" xfId="0" applyNumberFormat="1" applyFont="1" applyFill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8" fillId="0" borderId="17" xfId="4" applyFont="1" applyBorder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5" fillId="0" borderId="0" xfId="0" applyFont="1" applyAlignment="1">
      <alignment horizont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57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59" fillId="0" borderId="21" xfId="0" applyFont="1" applyBorder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28" xfId="0" applyFont="1" applyBorder="1" applyAlignment="1">
      <alignment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/>
    <xf numFmtId="0" fontId="1" fillId="0" borderId="0" xfId="0" applyFont="1" applyBorder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39" fillId="0" borderId="16" xfId="0" applyFont="1" applyBorder="1" applyAlignment="1">
      <alignment horizontal="center" wrapText="1"/>
    </xf>
    <xf numFmtId="0" fontId="38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6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26" fillId="0" borderId="0" xfId="0" applyFont="1" applyAlignment="1">
      <alignment horizontal="left" vertical="top" wrapText="1"/>
    </xf>
    <xf numFmtId="0" fontId="38" fillId="0" borderId="0" xfId="0" applyFont="1" applyAlignment="1">
      <alignment horizontal="right"/>
    </xf>
    <xf numFmtId="0" fontId="26" fillId="0" borderId="7" xfId="0" applyFont="1" applyBorder="1" applyAlignment="1">
      <alignment horizontal="left" vertical="top" wrapText="1"/>
    </xf>
    <xf numFmtId="49" fontId="44" fillId="0" borderId="15" xfId="0" applyNumberFormat="1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 wrapText="1"/>
    </xf>
    <xf numFmtId="0" fontId="43" fillId="0" borderId="7" xfId="0" applyFont="1" applyBorder="1" applyAlignment="1">
      <alignment horizontal="left" vertical="center" wrapText="1"/>
    </xf>
    <xf numFmtId="0" fontId="44" fillId="0" borderId="13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/>
    </xf>
    <xf numFmtId="0" fontId="44" fillId="0" borderId="1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wrapText="1"/>
    </xf>
    <xf numFmtId="0" fontId="44" fillId="0" borderId="3" xfId="0" applyFont="1" applyBorder="1" applyAlignment="1">
      <alignment horizont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/>
    </xf>
    <xf numFmtId="0" fontId="50" fillId="0" borderId="0" xfId="0" applyFont="1" applyAlignment="1">
      <alignment horizontal="center" vertical="top"/>
    </xf>
    <xf numFmtId="164" fontId="44" fillId="0" borderId="13" xfId="0" applyNumberFormat="1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wrapText="1"/>
    </xf>
    <xf numFmtId="164" fontId="44" fillId="0" borderId="14" xfId="0" applyNumberFormat="1" applyFont="1" applyBorder="1" applyAlignment="1">
      <alignment horizontal="center" vertical="center" wrapText="1"/>
    </xf>
    <xf numFmtId="0" fontId="43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right" vertical="center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0" fontId="62" fillId="0" borderId="28" xfId="0" applyFont="1" applyBorder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62" fillId="0" borderId="28" xfId="0" applyFont="1" applyBorder="1" applyAlignment="1">
      <alignment horizontal="righ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64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54" fillId="0" borderId="0" xfId="0" applyFont="1" applyAlignment="1">
      <alignment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S374"/>
  <sheetViews>
    <sheetView topLeftCell="A3" zoomScaleNormal="100" zoomScaleSheetLayoutView="93" workbookViewId="0">
      <selection activeCell="J370" sqref="J370:L370"/>
    </sheetView>
  </sheetViews>
  <sheetFormatPr defaultRowHeight="15"/>
  <cols>
    <col min="1" max="4" width="2" style="132" customWidth="1"/>
    <col min="5" max="5" width="2.140625" style="132" customWidth="1"/>
    <col min="6" max="6" width="3" style="325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26" t="s">
        <v>0</v>
      </c>
      <c r="K1" s="326"/>
      <c r="L1" s="326"/>
      <c r="M1" s="136"/>
      <c r="N1" s="326"/>
      <c r="O1" s="326"/>
    </row>
    <row r="2" spans="1:15">
      <c r="H2" s="134"/>
      <c r="I2" s="137"/>
      <c r="J2" s="326" t="s">
        <v>1</v>
      </c>
      <c r="K2" s="326"/>
      <c r="L2" s="326"/>
      <c r="M2" s="136"/>
      <c r="N2" s="326"/>
      <c r="O2" s="326"/>
    </row>
    <row r="3" spans="1:15">
      <c r="H3" s="138"/>
      <c r="I3" s="134"/>
      <c r="J3" s="326" t="s">
        <v>2</v>
      </c>
      <c r="K3" s="326"/>
      <c r="L3" s="326"/>
      <c r="M3" s="136"/>
      <c r="N3" s="326"/>
      <c r="O3" s="326"/>
    </row>
    <row r="4" spans="1:15">
      <c r="G4" s="139" t="s">
        <v>3</v>
      </c>
      <c r="H4" s="134"/>
      <c r="I4" s="137"/>
      <c r="J4" s="326" t="s">
        <v>4</v>
      </c>
      <c r="K4" s="326"/>
      <c r="L4" s="326"/>
      <c r="M4" s="136"/>
      <c r="N4" s="326"/>
      <c r="O4" s="326"/>
    </row>
    <row r="5" spans="1:15">
      <c r="H5" s="134"/>
      <c r="I5" s="137"/>
      <c r="J5" s="326" t="s">
        <v>373</v>
      </c>
      <c r="K5" s="326"/>
      <c r="L5" s="326"/>
      <c r="M5" s="136"/>
      <c r="N5" s="326"/>
      <c r="O5" s="326"/>
    </row>
    <row r="6" spans="1:15" ht="6" customHeight="1">
      <c r="H6" s="134"/>
      <c r="I6" s="137"/>
      <c r="J6" s="326"/>
      <c r="K6" s="326"/>
      <c r="L6" s="326"/>
      <c r="M6" s="136"/>
      <c r="N6" s="326"/>
      <c r="O6" s="326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326"/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136"/>
    </row>
    <row r="12" spans="1:15" ht="15.75" customHeight="1">
      <c r="A12" s="144"/>
      <c r="B12" s="326"/>
      <c r="C12" s="326"/>
      <c r="D12" s="326"/>
      <c r="E12" s="326"/>
      <c r="F12" s="326"/>
      <c r="G12" s="379" t="s">
        <v>7</v>
      </c>
      <c r="H12" s="379"/>
      <c r="I12" s="379"/>
      <c r="J12" s="379"/>
      <c r="K12" s="379"/>
      <c r="L12" s="326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3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326"/>
      <c r="H20" s="326"/>
      <c r="I20" s="326"/>
      <c r="J20" s="326"/>
      <c r="K20" s="326"/>
    </row>
    <row r="21" spans="1:13">
      <c r="B21" s="137"/>
      <c r="C21" s="137"/>
      <c r="D21" s="137"/>
      <c r="E21" s="385"/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6"/>
      <c r="F25" s="323"/>
      <c r="I25" s="151"/>
      <c r="J25" s="151"/>
      <c r="K25" s="152" t="s">
        <v>14</v>
      </c>
      <c r="L25" s="150"/>
      <c r="M25" s="145"/>
    </row>
    <row r="26" spans="1:13">
      <c r="A26" s="386"/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>
      <c r="A27" s="386" t="s">
        <v>223</v>
      </c>
      <c r="B27" s="386"/>
      <c r="C27" s="386"/>
      <c r="D27" s="386"/>
      <c r="E27" s="386"/>
      <c r="F27" s="386"/>
      <c r="G27" s="386"/>
      <c r="H27" s="386"/>
      <c r="I27" s="386"/>
      <c r="J27" s="328" t="s">
        <v>19</v>
      </c>
      <c r="K27" s="154"/>
      <c r="L27" s="150"/>
      <c r="M27" s="145"/>
    </row>
    <row r="28" spans="1:13">
      <c r="F28" s="132"/>
      <c r="G28" s="155" t="s">
        <v>21</v>
      </c>
      <c r="H28" s="156"/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/>
      <c r="J29" s="160"/>
      <c r="K29" s="150"/>
      <c r="L29" s="150"/>
      <c r="M29" s="145"/>
    </row>
    <row r="30" spans="1:13">
      <c r="A30" s="388"/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1356400</v>
      </c>
      <c r="J34" s="175">
        <f>SUM(J35+J46+J65+J86+J93+J113+J139+J158+J168)</f>
        <v>727100</v>
      </c>
      <c r="K34" s="176">
        <f>SUM(K35+K46+K65+K86+K93+K113+K139+K158+K168)</f>
        <v>666486.88</v>
      </c>
      <c r="L34" s="175">
        <f>SUM(L35+L46+L65+L86+L93+L113+L139+L158+L168)</f>
        <v>666486.88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583500</v>
      </c>
      <c r="K35" s="184">
        <f>SUM(K36+K42)</f>
        <v>563703.73</v>
      </c>
      <c r="L35" s="185">
        <f>SUM(L36+L42)</f>
        <v>563703.73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570000</v>
      </c>
      <c r="K36" s="176">
        <f>SUM(K37)</f>
        <v>554069.82999999996</v>
      </c>
      <c r="L36" s="175">
        <f>SUM(L37)</f>
        <v>554069.82999999996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570000</v>
      </c>
      <c r="K37" s="175">
        <f t="shared" si="0"/>
        <v>554069.82999999996</v>
      </c>
      <c r="L37" s="175">
        <f t="shared" si="0"/>
        <v>554069.82999999996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570000</v>
      </c>
      <c r="K38" s="176">
        <f t="shared" si="0"/>
        <v>554069.82999999996</v>
      </c>
      <c r="L38" s="176">
        <f t="shared" si="0"/>
        <v>554069.82999999996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570000</v>
      </c>
      <c r="K39" s="192">
        <v>554069.82999999996</v>
      </c>
      <c r="L39" s="192">
        <v>554069.82999999996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13500</v>
      </c>
      <c r="K42" s="176">
        <f t="shared" si="1"/>
        <v>9633.9</v>
      </c>
      <c r="L42" s="175">
        <f t="shared" si="1"/>
        <v>9633.9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13500</v>
      </c>
      <c r="K43" s="175">
        <f t="shared" si="1"/>
        <v>9633.9</v>
      </c>
      <c r="L43" s="175">
        <f t="shared" si="1"/>
        <v>9633.9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13500</v>
      </c>
      <c r="K44" s="175">
        <f t="shared" si="1"/>
        <v>9633.9</v>
      </c>
      <c r="L44" s="175">
        <f t="shared" si="1"/>
        <v>9633.9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13500</v>
      </c>
      <c r="K45" s="192">
        <v>9633.9</v>
      </c>
      <c r="L45" s="192">
        <v>9633.9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207200</v>
      </c>
      <c r="J46" s="197">
        <f t="shared" si="2"/>
        <v>136600</v>
      </c>
      <c r="K46" s="196">
        <f t="shared" si="2"/>
        <v>95783.15</v>
      </c>
      <c r="L46" s="196">
        <f t="shared" si="2"/>
        <v>95783.15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207200</v>
      </c>
      <c r="J47" s="176">
        <f t="shared" si="2"/>
        <v>136600</v>
      </c>
      <c r="K47" s="175">
        <f t="shared" si="2"/>
        <v>95783.15</v>
      </c>
      <c r="L47" s="176">
        <f t="shared" si="2"/>
        <v>95783.15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207200</v>
      </c>
      <c r="J48" s="176">
        <f t="shared" si="2"/>
        <v>136600</v>
      </c>
      <c r="K48" s="185">
        <f t="shared" si="2"/>
        <v>95783.15</v>
      </c>
      <c r="L48" s="185">
        <f t="shared" si="2"/>
        <v>95783.15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207200</v>
      </c>
      <c r="J49" s="203">
        <f>SUM(J50:J64)</f>
        <v>136600</v>
      </c>
      <c r="K49" s="204">
        <f>SUM(K50:K64)</f>
        <v>95783.15</v>
      </c>
      <c r="L49" s="204">
        <f>SUM(L50:L64)</f>
        <v>95783.15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400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6000</v>
      </c>
      <c r="K52" s="192">
        <v>5308.38</v>
      </c>
      <c r="L52" s="192">
        <v>5308.38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6000</v>
      </c>
      <c r="K53" s="192">
        <v>3336.06</v>
      </c>
      <c r="L53" s="192">
        <v>3336.06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2200</v>
      </c>
      <c r="J55" s="192">
        <v>1500</v>
      </c>
      <c r="K55" s="192">
        <v>1474.2</v>
      </c>
      <c r="L55" s="192">
        <v>1474.2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2500</v>
      </c>
      <c r="K57" s="193">
        <v>2500</v>
      </c>
      <c r="L57" s="193">
        <v>2500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7500</v>
      </c>
      <c r="J58" s="192">
        <v>4500</v>
      </c>
      <c r="K58" s="192">
        <v>1843.76</v>
      </c>
      <c r="L58" s="192">
        <v>1843.76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1100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30000</v>
      </c>
      <c r="K61" s="192">
        <v>16148.67</v>
      </c>
      <c r="L61" s="192">
        <v>16148.67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3400</v>
      </c>
      <c r="K62" s="192">
        <v>2478.36</v>
      </c>
      <c r="L62" s="192">
        <v>2478.36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117600</v>
      </c>
      <c r="J64" s="192">
        <v>80700</v>
      </c>
      <c r="K64" s="192">
        <v>61463.72</v>
      </c>
      <c r="L64" s="192">
        <v>61463.72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7000</v>
      </c>
      <c r="K139" s="176">
        <f>SUM(K140+K145+K153)</f>
        <v>7000</v>
      </c>
      <c r="L139" s="175">
        <f>SUM(L140+L145+L153)</f>
        <v>7000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7000</v>
      </c>
      <c r="K153" s="176">
        <f t="shared" si="15"/>
        <v>7000</v>
      </c>
      <c r="L153" s="175">
        <f t="shared" si="15"/>
        <v>7000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7000</v>
      </c>
      <c r="K154" s="204">
        <f t="shared" si="15"/>
        <v>7000</v>
      </c>
      <c r="L154" s="203">
        <f t="shared" si="15"/>
        <v>7000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7000</v>
      </c>
      <c r="K155" s="176">
        <f>SUM(K156:K157)</f>
        <v>7000</v>
      </c>
      <c r="L155" s="175">
        <f>SUM(L156:L157)</f>
        <v>7000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7000</v>
      </c>
      <c r="K156" s="235">
        <v>7000</v>
      </c>
      <c r="L156" s="235">
        <v>7000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110708</v>
      </c>
      <c r="J184" s="216">
        <f>SUM(J185+J238+J303)</f>
        <v>65354</v>
      </c>
      <c r="K184" s="176">
        <f>SUM(K185+K238+K303)</f>
        <v>48472.71</v>
      </c>
      <c r="L184" s="175">
        <f>SUM(L185+L238+L303)</f>
        <v>48472.71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110708</v>
      </c>
      <c r="J185" s="196">
        <f>SUM(J186+J209+J216+J228+J232)</f>
        <v>65354</v>
      </c>
      <c r="K185" s="196">
        <f>SUM(K186+K209+K216+K228+K232)</f>
        <v>48472.71</v>
      </c>
      <c r="L185" s="196">
        <f>SUM(L186+L209+L216+L228+L232)</f>
        <v>48472.71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110708</v>
      </c>
      <c r="J186" s="216">
        <f>SUM(J187+J190+J195+J201+J206)</f>
        <v>65354</v>
      </c>
      <c r="K186" s="176">
        <f>SUM(K187+K190+K195+K201+K206)</f>
        <v>48472.71</v>
      </c>
      <c r="L186" s="175">
        <f>SUM(L187+L190+L195+L201+L206)</f>
        <v>48472.71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8938</v>
      </c>
      <c r="L195" s="175">
        <f>L196</f>
        <v>8938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8938</v>
      </c>
      <c r="L196" s="175">
        <f>SUM(L197:L200)</f>
        <v>8938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6760</v>
      </c>
      <c r="L198" s="193">
        <v>6760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80708</v>
      </c>
      <c r="J206" s="216">
        <f t="shared" si="19"/>
        <v>45354</v>
      </c>
      <c r="K206" s="176">
        <f t="shared" si="19"/>
        <v>39534.71</v>
      </c>
      <c r="L206" s="175">
        <f t="shared" si="19"/>
        <v>39534.71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80708</v>
      </c>
      <c r="J207" s="176">
        <f t="shared" si="19"/>
        <v>45354</v>
      </c>
      <c r="K207" s="176">
        <f t="shared" si="19"/>
        <v>39534.71</v>
      </c>
      <c r="L207" s="176">
        <f t="shared" si="19"/>
        <v>39534.71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80708</v>
      </c>
      <c r="J208" s="193">
        <v>45354</v>
      </c>
      <c r="K208" s="193">
        <v>39534.71</v>
      </c>
      <c r="L208" s="193">
        <v>39534.71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1467108</v>
      </c>
      <c r="J368" s="227">
        <f>SUM(J34+J184)</f>
        <v>792454</v>
      </c>
      <c r="K368" s="227">
        <f>SUM(K34+K184)</f>
        <v>714959.59</v>
      </c>
      <c r="L368" s="227">
        <f>SUM(L34+L184)</f>
        <v>714959.59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27"/>
      <c r="B370" s="327"/>
      <c r="C370" s="327"/>
      <c r="D370" s="400" t="s">
        <v>408</v>
      </c>
      <c r="E370" s="400"/>
      <c r="F370" s="400"/>
      <c r="G370" s="400"/>
      <c r="H370" s="324"/>
      <c r="I370" s="263"/>
      <c r="J370" s="410" t="s">
        <v>423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29" t="s">
        <v>220</v>
      </c>
      <c r="K371" s="401" t="s">
        <v>221</v>
      </c>
      <c r="L371" s="401"/>
    </row>
    <row r="372" spans="1:12" ht="15.75" customHeight="1">
      <c r="D372" s="268"/>
      <c r="I372" s="264"/>
      <c r="K372" s="264"/>
      <c r="L372" s="264"/>
    </row>
    <row r="373" spans="1:12" ht="26.25" customHeight="1">
      <c r="A373" s="327"/>
      <c r="B373" s="327"/>
      <c r="C373" s="327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2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25"/>
      <c r="I374" s="265" t="s">
        <v>220</v>
      </c>
      <c r="K374" s="401" t="s">
        <v>221</v>
      </c>
      <c r="L374" s="401"/>
    </row>
  </sheetData>
  <mergeCells count="30">
    <mergeCell ref="D373:G373"/>
    <mergeCell ref="K373:L373"/>
    <mergeCell ref="K374:L374"/>
    <mergeCell ref="K31:K32"/>
    <mergeCell ref="L31:L32"/>
    <mergeCell ref="A33:F33"/>
    <mergeCell ref="D370:G370"/>
    <mergeCell ref="K371:L371"/>
    <mergeCell ref="A374:G374"/>
    <mergeCell ref="J370:L370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70866141732283472" right="0.39370078740157483" top="0.15748031496062992" bottom="0.15748031496062992" header="0.31496062992125984" footer="0.31496062992125984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S374"/>
  <sheetViews>
    <sheetView topLeftCell="A6" zoomScaleNormal="100" workbookViewId="0">
      <selection activeCell="P185" sqref="P185"/>
    </sheetView>
  </sheetViews>
  <sheetFormatPr defaultRowHeight="15"/>
  <cols>
    <col min="1" max="4" width="2" style="132" customWidth="1"/>
    <col min="5" max="5" width="2.140625" style="132" customWidth="1"/>
    <col min="6" max="6" width="3" style="320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21" t="s">
        <v>0</v>
      </c>
      <c r="K1" s="321"/>
      <c r="L1" s="321"/>
      <c r="M1" s="136"/>
      <c r="N1" s="321"/>
      <c r="O1" s="321"/>
    </row>
    <row r="2" spans="1:15">
      <c r="H2" s="134"/>
      <c r="I2" s="137"/>
      <c r="J2" s="321" t="s">
        <v>1</v>
      </c>
      <c r="K2" s="321"/>
      <c r="L2" s="321"/>
      <c r="M2" s="136"/>
      <c r="N2" s="321"/>
      <c r="O2" s="321"/>
    </row>
    <row r="3" spans="1:15">
      <c r="H3" s="138"/>
      <c r="I3" s="134"/>
      <c r="J3" s="321" t="s">
        <v>2</v>
      </c>
      <c r="K3" s="321"/>
      <c r="L3" s="321"/>
      <c r="M3" s="136"/>
      <c r="N3" s="321"/>
      <c r="O3" s="321"/>
    </row>
    <row r="4" spans="1:15">
      <c r="G4" s="139" t="s">
        <v>3</v>
      </c>
      <c r="H4" s="134"/>
      <c r="I4" s="137"/>
      <c r="J4" s="321" t="s">
        <v>4</v>
      </c>
      <c r="K4" s="321"/>
      <c r="L4" s="321"/>
      <c r="M4" s="136"/>
      <c r="N4" s="321"/>
      <c r="O4" s="321"/>
    </row>
    <row r="5" spans="1:15">
      <c r="H5" s="134"/>
      <c r="I5" s="137"/>
      <c r="J5" s="321" t="s">
        <v>373</v>
      </c>
      <c r="K5" s="321"/>
      <c r="L5" s="321"/>
      <c r="M5" s="136"/>
      <c r="N5" s="321"/>
      <c r="O5" s="321"/>
    </row>
    <row r="6" spans="1:15" ht="6" customHeight="1">
      <c r="H6" s="134"/>
      <c r="I6" s="137"/>
      <c r="J6" s="321"/>
      <c r="K6" s="321"/>
      <c r="L6" s="321"/>
      <c r="M6" s="136"/>
      <c r="N6" s="321"/>
      <c r="O6" s="321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32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136"/>
    </row>
    <row r="12" spans="1:15" ht="15.75" customHeight="1">
      <c r="A12" s="144"/>
      <c r="B12" s="321"/>
      <c r="C12" s="321"/>
      <c r="D12" s="321"/>
      <c r="E12" s="321"/>
      <c r="F12" s="321"/>
      <c r="G12" s="379" t="s">
        <v>7</v>
      </c>
      <c r="H12" s="379"/>
      <c r="I12" s="379"/>
      <c r="J12" s="379"/>
      <c r="K12" s="379"/>
      <c r="L12" s="321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321"/>
      <c r="H20" s="321"/>
      <c r="I20" s="321"/>
      <c r="J20" s="321"/>
      <c r="K20" s="321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1"/>
      <c r="F25" s="318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>
      <c r="A27" s="386" t="s">
        <v>223</v>
      </c>
      <c r="B27" s="386"/>
      <c r="C27" s="386"/>
      <c r="D27" s="386"/>
      <c r="E27" s="386"/>
      <c r="F27" s="386"/>
      <c r="G27" s="386"/>
      <c r="H27" s="386"/>
      <c r="I27" s="386"/>
      <c r="J27" s="317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27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1351900</v>
      </c>
      <c r="J34" s="175">
        <f>SUM(J35+J46+J65+J86+J93+J113+J139+J158+J168)</f>
        <v>723600</v>
      </c>
      <c r="K34" s="176">
        <f>SUM(K35+K46+K65+K86+K93+K113+K139+K158+K168)</f>
        <v>663746.49</v>
      </c>
      <c r="L34" s="175">
        <f>SUM(L35+L46+L65+L86+L93+L113+L139+L158+L168)</f>
        <v>663746.49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583500</v>
      </c>
      <c r="K35" s="184">
        <f>SUM(K36+K42)</f>
        <v>563703.73</v>
      </c>
      <c r="L35" s="185">
        <f>SUM(L36+L42)</f>
        <v>563703.73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570000</v>
      </c>
      <c r="K36" s="176">
        <f>SUM(K37)</f>
        <v>554069.82999999996</v>
      </c>
      <c r="L36" s="175">
        <f>SUM(L37)</f>
        <v>554069.82999999996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570000</v>
      </c>
      <c r="K37" s="175">
        <f t="shared" si="0"/>
        <v>554069.82999999996</v>
      </c>
      <c r="L37" s="175">
        <f t="shared" si="0"/>
        <v>554069.82999999996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570000</v>
      </c>
      <c r="K38" s="176">
        <f t="shared" si="0"/>
        <v>554069.82999999996</v>
      </c>
      <c r="L38" s="176">
        <f t="shared" si="0"/>
        <v>554069.82999999996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570000</v>
      </c>
      <c r="K39" s="192">
        <v>554069.82999999996</v>
      </c>
      <c r="L39" s="192">
        <v>554069.82999999996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13500</v>
      </c>
      <c r="K42" s="176">
        <f t="shared" si="1"/>
        <v>9633.9</v>
      </c>
      <c r="L42" s="175">
        <f t="shared" si="1"/>
        <v>9633.9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13500</v>
      </c>
      <c r="K43" s="175">
        <f t="shared" si="1"/>
        <v>9633.9</v>
      </c>
      <c r="L43" s="175">
        <f t="shared" si="1"/>
        <v>9633.9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13500</v>
      </c>
      <c r="K44" s="175">
        <f t="shared" si="1"/>
        <v>9633.9</v>
      </c>
      <c r="L44" s="175">
        <f t="shared" si="1"/>
        <v>9633.9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13500</v>
      </c>
      <c r="K45" s="192">
        <v>9633.9</v>
      </c>
      <c r="L45" s="192">
        <v>9633.9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202700</v>
      </c>
      <c r="J46" s="197">
        <f t="shared" si="2"/>
        <v>133100</v>
      </c>
      <c r="K46" s="196">
        <f t="shared" si="2"/>
        <v>93042.760000000009</v>
      </c>
      <c r="L46" s="196">
        <f t="shared" si="2"/>
        <v>93042.760000000009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202700</v>
      </c>
      <c r="J47" s="176">
        <f t="shared" si="2"/>
        <v>133100</v>
      </c>
      <c r="K47" s="175">
        <f t="shared" si="2"/>
        <v>93042.760000000009</v>
      </c>
      <c r="L47" s="176">
        <f t="shared" si="2"/>
        <v>93042.760000000009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202700</v>
      </c>
      <c r="J48" s="176">
        <f t="shared" si="2"/>
        <v>133100</v>
      </c>
      <c r="K48" s="185">
        <f t="shared" si="2"/>
        <v>93042.760000000009</v>
      </c>
      <c r="L48" s="185">
        <f t="shared" si="2"/>
        <v>93042.760000000009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202700</v>
      </c>
      <c r="J49" s="203">
        <f>SUM(J50:J64)</f>
        <v>133100</v>
      </c>
      <c r="K49" s="204">
        <f>SUM(K50:K64)</f>
        <v>93042.760000000009</v>
      </c>
      <c r="L49" s="204">
        <f>SUM(L50:L64)</f>
        <v>93042.760000000009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400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6000</v>
      </c>
      <c r="K52" s="192">
        <v>5308.38</v>
      </c>
      <c r="L52" s="192">
        <v>5308.38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6000</v>
      </c>
      <c r="K53" s="192">
        <v>3336.06</v>
      </c>
      <c r="L53" s="192">
        <v>3336.06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2000</v>
      </c>
      <c r="J55" s="192">
        <v>1300</v>
      </c>
      <c r="K55" s="192">
        <v>1274.2</v>
      </c>
      <c r="L55" s="192">
        <v>1274.2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2500</v>
      </c>
      <c r="K57" s="193">
        <v>2500</v>
      </c>
      <c r="L57" s="193">
        <v>2500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4000</v>
      </c>
      <c r="J58" s="192">
        <v>2000</v>
      </c>
      <c r="K58" s="192">
        <v>91.43</v>
      </c>
      <c r="L58" s="192">
        <v>91.43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1100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30000</v>
      </c>
      <c r="K61" s="192">
        <v>16148.67</v>
      </c>
      <c r="L61" s="192">
        <v>16148.67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3400</v>
      </c>
      <c r="K62" s="192">
        <v>2478.36</v>
      </c>
      <c r="L62" s="192">
        <v>2478.36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116800</v>
      </c>
      <c r="J64" s="192">
        <v>79900</v>
      </c>
      <c r="K64" s="192">
        <v>60675.66</v>
      </c>
      <c r="L64" s="192">
        <v>60675.66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7000</v>
      </c>
      <c r="K139" s="176">
        <f>SUM(K140+K145+K153)</f>
        <v>7000</v>
      </c>
      <c r="L139" s="175">
        <f>SUM(L140+L145+L153)</f>
        <v>7000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7000</v>
      </c>
      <c r="K153" s="176">
        <f t="shared" si="15"/>
        <v>7000</v>
      </c>
      <c r="L153" s="175">
        <f t="shared" si="15"/>
        <v>7000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7000</v>
      </c>
      <c r="K154" s="204">
        <f t="shared" si="15"/>
        <v>7000</v>
      </c>
      <c r="L154" s="203">
        <f t="shared" si="15"/>
        <v>7000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7000</v>
      </c>
      <c r="K155" s="176">
        <f>SUM(K156:K157)</f>
        <v>7000</v>
      </c>
      <c r="L155" s="175">
        <f>SUM(L156:L157)</f>
        <v>7000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7000</v>
      </c>
      <c r="K156" s="235">
        <v>7000</v>
      </c>
      <c r="L156" s="235">
        <v>7000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40000</v>
      </c>
      <c r="J184" s="216">
        <f>SUM(J185+J238+J303)</f>
        <v>30000</v>
      </c>
      <c r="K184" s="176">
        <f>SUM(K185+K238+K303)</f>
        <v>13118.71</v>
      </c>
      <c r="L184" s="175">
        <f>SUM(L185+L238+L303)</f>
        <v>13118.71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40000</v>
      </c>
      <c r="J185" s="196">
        <f>SUM(J186+J209+J216+J228+J232)</f>
        <v>30000</v>
      </c>
      <c r="K185" s="196">
        <f>SUM(K186+K209+K216+K228+K232)</f>
        <v>13118.71</v>
      </c>
      <c r="L185" s="196">
        <f>SUM(L186+L209+L216+L228+L232)</f>
        <v>13118.71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40000</v>
      </c>
      <c r="J186" s="216">
        <f>SUM(J187+J190+J195+J201+J206)</f>
        <v>30000</v>
      </c>
      <c r="K186" s="176">
        <f>SUM(K187+K190+K195+K201+K206)</f>
        <v>13118.71</v>
      </c>
      <c r="L186" s="175">
        <f>SUM(L187+L190+L195+L201+L206)</f>
        <v>13118.71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8938</v>
      </c>
      <c r="L195" s="175">
        <f>L196</f>
        <v>8938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8938</v>
      </c>
      <c r="L196" s="175">
        <f>SUM(L197:L200)</f>
        <v>8938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6760</v>
      </c>
      <c r="L198" s="193">
        <v>6760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10000</v>
      </c>
      <c r="J206" s="216">
        <f t="shared" si="19"/>
        <v>10000</v>
      </c>
      <c r="K206" s="176">
        <f t="shared" si="19"/>
        <v>4180.71</v>
      </c>
      <c r="L206" s="175">
        <f t="shared" si="19"/>
        <v>4180.71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10000</v>
      </c>
      <c r="J207" s="176">
        <f t="shared" si="19"/>
        <v>10000</v>
      </c>
      <c r="K207" s="176">
        <f t="shared" si="19"/>
        <v>4180.71</v>
      </c>
      <c r="L207" s="176">
        <f t="shared" si="19"/>
        <v>4180.71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10000</v>
      </c>
      <c r="J208" s="193">
        <v>10000</v>
      </c>
      <c r="K208" s="193">
        <v>4180.71</v>
      </c>
      <c r="L208" s="193">
        <v>4180.71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1391900</v>
      </c>
      <c r="J368" s="227">
        <f>SUM(J34+J184)</f>
        <v>753600</v>
      </c>
      <c r="K368" s="227">
        <f>SUM(K34+K184)</f>
        <v>676865.2</v>
      </c>
      <c r="L368" s="227">
        <f>SUM(L34+L184)</f>
        <v>676865.2</v>
      </c>
    </row>
    <row r="369" spans="1:13">
      <c r="G369" s="177"/>
      <c r="H369" s="166"/>
      <c r="I369" s="261"/>
      <c r="J369" s="262"/>
      <c r="K369" s="262"/>
      <c r="L369" s="262"/>
    </row>
    <row r="370" spans="1:13">
      <c r="A370" s="322"/>
      <c r="B370" s="322"/>
      <c r="C370" s="322"/>
      <c r="D370" s="400" t="s">
        <v>408</v>
      </c>
      <c r="E370" s="400"/>
      <c r="F370" s="400"/>
      <c r="G370" s="400"/>
      <c r="H370" s="319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16" t="s">
        <v>220</v>
      </c>
      <c r="K371" s="401" t="s">
        <v>221</v>
      </c>
      <c r="L371" s="401"/>
    </row>
    <row r="372" spans="1:13" ht="15.75" customHeight="1">
      <c r="D372" s="268"/>
      <c r="I372" s="264"/>
      <c r="K372" s="264"/>
      <c r="L372" s="264"/>
    </row>
    <row r="373" spans="1:13" ht="25.5" customHeight="1">
      <c r="A373" s="322"/>
      <c r="B373" s="322"/>
      <c r="C373" s="322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20"/>
      <c r="I374" s="265" t="s">
        <v>220</v>
      </c>
      <c r="K374" s="401" t="s">
        <v>221</v>
      </c>
      <c r="L374" s="401"/>
    </row>
  </sheetData>
  <mergeCells count="30">
    <mergeCell ref="A22:L22"/>
    <mergeCell ref="A26:I26"/>
    <mergeCell ref="A27:I27"/>
    <mergeCell ref="A374:G374"/>
    <mergeCell ref="K374:L374"/>
    <mergeCell ref="D370:G370"/>
    <mergeCell ref="K371:L371"/>
    <mergeCell ref="D373:G373"/>
    <mergeCell ref="K373:L373"/>
    <mergeCell ref="A33:F33"/>
    <mergeCell ref="H31:H32"/>
    <mergeCell ref="G29:H29"/>
    <mergeCell ref="A30:I30"/>
    <mergeCell ref="J370:L370"/>
    <mergeCell ref="A7:L7"/>
    <mergeCell ref="A9:L9"/>
    <mergeCell ref="A10:L10"/>
    <mergeCell ref="G12:K12"/>
    <mergeCell ref="L31:L32"/>
    <mergeCell ref="A31:F32"/>
    <mergeCell ref="G31:G32"/>
    <mergeCell ref="I31:J31"/>
    <mergeCell ref="K31:K32"/>
    <mergeCell ref="A13:L13"/>
    <mergeCell ref="G14:K14"/>
    <mergeCell ref="G15:K15"/>
    <mergeCell ref="B16:L16"/>
    <mergeCell ref="G18:K18"/>
    <mergeCell ref="G19:K19"/>
    <mergeCell ref="E21:K21"/>
  </mergeCells>
  <pageMargins left="0.51181102362204722" right="0.31496062992125984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374"/>
  <sheetViews>
    <sheetView topLeftCell="A55" zoomScaleNormal="100" zoomScaleSheetLayoutView="86" workbookViewId="0">
      <selection activeCell="B16" sqref="B16:L16"/>
    </sheetView>
  </sheetViews>
  <sheetFormatPr defaultRowHeight="15"/>
  <cols>
    <col min="1" max="4" width="2" style="132" customWidth="1"/>
    <col min="5" max="5" width="2.140625" style="132" customWidth="1"/>
    <col min="6" max="6" width="3" style="311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12" t="s">
        <v>0</v>
      </c>
      <c r="K1" s="312"/>
      <c r="L1" s="312"/>
      <c r="M1" s="136"/>
      <c r="N1" s="312"/>
      <c r="O1" s="312"/>
    </row>
    <row r="2" spans="1:15">
      <c r="H2" s="134"/>
      <c r="I2" s="137"/>
      <c r="J2" s="312" t="s">
        <v>1</v>
      </c>
      <c r="K2" s="312"/>
      <c r="L2" s="312"/>
      <c r="M2" s="136"/>
      <c r="N2" s="312"/>
      <c r="O2" s="312"/>
    </row>
    <row r="3" spans="1:15">
      <c r="H3" s="138"/>
      <c r="I3" s="134"/>
      <c r="J3" s="312" t="s">
        <v>2</v>
      </c>
      <c r="K3" s="312"/>
      <c r="L3" s="312"/>
      <c r="M3" s="136"/>
      <c r="N3" s="312"/>
      <c r="O3" s="312"/>
    </row>
    <row r="4" spans="1:15">
      <c r="G4" s="139" t="s">
        <v>3</v>
      </c>
      <c r="H4" s="134"/>
      <c r="I4" s="137"/>
      <c r="J4" s="312" t="s">
        <v>4</v>
      </c>
      <c r="K4" s="312"/>
      <c r="L4" s="312"/>
      <c r="M4" s="136"/>
      <c r="N4" s="312"/>
      <c r="O4" s="312"/>
    </row>
    <row r="5" spans="1:15">
      <c r="H5" s="134"/>
      <c r="I5" s="137"/>
      <c r="J5" s="312" t="s">
        <v>373</v>
      </c>
      <c r="K5" s="312"/>
      <c r="L5" s="312"/>
      <c r="M5" s="136"/>
      <c r="N5" s="312"/>
      <c r="O5" s="312"/>
    </row>
    <row r="6" spans="1:15" ht="6" customHeight="1">
      <c r="H6" s="134"/>
      <c r="I6" s="137"/>
      <c r="J6" s="312"/>
      <c r="K6" s="312"/>
      <c r="L6" s="312"/>
      <c r="M6" s="136"/>
      <c r="N6" s="312"/>
      <c r="O6" s="312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15.75" customHeight="1">
      <c r="A11" s="144"/>
      <c r="B11" s="312"/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136"/>
    </row>
    <row r="12" spans="1:15" ht="15.75" customHeight="1">
      <c r="A12" s="144"/>
      <c r="B12" s="312"/>
      <c r="C12" s="312"/>
      <c r="D12" s="312"/>
      <c r="E12" s="312"/>
      <c r="F12" s="312"/>
      <c r="G12" s="379" t="s">
        <v>7</v>
      </c>
      <c r="H12" s="379"/>
      <c r="I12" s="379"/>
      <c r="J12" s="379"/>
      <c r="K12" s="379"/>
      <c r="L12" s="312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5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14.2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13.5" customHeight="1">
      <c r="G20" s="312"/>
      <c r="H20" s="312"/>
      <c r="I20" s="312"/>
      <c r="J20" s="312"/>
      <c r="K20" s="312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12"/>
      <c r="F25" s="309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 ht="29.1" customHeight="1">
      <c r="A27" s="386" t="s">
        <v>18</v>
      </c>
      <c r="B27" s="386"/>
      <c r="C27" s="386"/>
      <c r="D27" s="386"/>
      <c r="E27" s="386"/>
      <c r="F27" s="386"/>
      <c r="G27" s="386"/>
      <c r="H27" s="386"/>
      <c r="I27" s="386"/>
      <c r="J27" s="314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27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1287600</v>
      </c>
      <c r="J34" s="175">
        <f>SUM(J35+J46+J65+J86+J93+J113+J139+J158+J168)</f>
        <v>678300</v>
      </c>
      <c r="K34" s="176">
        <f>SUM(K35+K46+K65+K86+K93+K113+K139+K158+K168)</f>
        <v>637670.82999999996</v>
      </c>
      <c r="L34" s="175">
        <f>SUM(L35+L46+L65+L86+L93+L113+L139+L158+L168)</f>
        <v>637670.82999999996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583500</v>
      </c>
      <c r="K35" s="184">
        <f>SUM(K36+K42)</f>
        <v>563703.73</v>
      </c>
      <c r="L35" s="185">
        <f>SUM(L36+L42)</f>
        <v>563703.73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570000</v>
      </c>
      <c r="K36" s="176">
        <f>SUM(K37)</f>
        <v>554069.82999999996</v>
      </c>
      <c r="L36" s="175">
        <f>SUM(L37)</f>
        <v>554069.82999999996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570000</v>
      </c>
      <c r="K37" s="175">
        <f t="shared" si="0"/>
        <v>554069.82999999996</v>
      </c>
      <c r="L37" s="175">
        <f t="shared" si="0"/>
        <v>554069.82999999996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570000</v>
      </c>
      <c r="K38" s="176">
        <f t="shared" si="0"/>
        <v>554069.82999999996</v>
      </c>
      <c r="L38" s="176">
        <f t="shared" si="0"/>
        <v>554069.82999999996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570000</v>
      </c>
      <c r="K39" s="192">
        <v>554069.82999999996</v>
      </c>
      <c r="L39" s="192">
        <v>554069.82999999996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13500</v>
      </c>
      <c r="K42" s="176">
        <f t="shared" si="1"/>
        <v>9633.9</v>
      </c>
      <c r="L42" s="175">
        <f t="shared" si="1"/>
        <v>9633.9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13500</v>
      </c>
      <c r="K43" s="175">
        <f t="shared" si="1"/>
        <v>9633.9</v>
      </c>
      <c r="L43" s="175">
        <f t="shared" si="1"/>
        <v>9633.9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13500</v>
      </c>
      <c r="K44" s="175">
        <f t="shared" si="1"/>
        <v>9633.9</v>
      </c>
      <c r="L44" s="175">
        <f t="shared" si="1"/>
        <v>9633.9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13500</v>
      </c>
      <c r="K45" s="192">
        <v>9633.9</v>
      </c>
      <c r="L45" s="192">
        <v>9633.9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138400</v>
      </c>
      <c r="J46" s="197">
        <f t="shared" si="2"/>
        <v>87800</v>
      </c>
      <c r="K46" s="196">
        <f t="shared" si="2"/>
        <v>66967.100000000006</v>
      </c>
      <c r="L46" s="196">
        <f t="shared" si="2"/>
        <v>66967.100000000006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138400</v>
      </c>
      <c r="J47" s="176">
        <f t="shared" si="2"/>
        <v>87800</v>
      </c>
      <c r="K47" s="175">
        <f t="shared" si="2"/>
        <v>66967.100000000006</v>
      </c>
      <c r="L47" s="176">
        <f t="shared" si="2"/>
        <v>66967.100000000006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138400</v>
      </c>
      <c r="J48" s="176">
        <f t="shared" si="2"/>
        <v>87800</v>
      </c>
      <c r="K48" s="185">
        <f t="shared" si="2"/>
        <v>66967.100000000006</v>
      </c>
      <c r="L48" s="185">
        <f t="shared" si="2"/>
        <v>66967.100000000006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138400</v>
      </c>
      <c r="J49" s="203">
        <f>SUM(J50:J64)</f>
        <v>87800</v>
      </c>
      <c r="K49" s="204">
        <f>SUM(K50:K64)</f>
        <v>66967.100000000006</v>
      </c>
      <c r="L49" s="204">
        <f>SUM(L50:L64)</f>
        <v>66967.100000000006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400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6000</v>
      </c>
      <c r="K52" s="192">
        <v>5308.38</v>
      </c>
      <c r="L52" s="192">
        <v>5308.38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6000</v>
      </c>
      <c r="K53" s="192">
        <v>3336.06</v>
      </c>
      <c r="L53" s="192">
        <v>3336.06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2000</v>
      </c>
      <c r="J55" s="192">
        <v>1300</v>
      </c>
      <c r="K55" s="192">
        <v>1274.2</v>
      </c>
      <c r="L55" s="192">
        <v>1274.2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2500</v>
      </c>
      <c r="K57" s="193">
        <v>2500</v>
      </c>
      <c r="L57" s="193">
        <v>2500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4000</v>
      </c>
      <c r="J58" s="192">
        <v>2000</v>
      </c>
      <c r="K58" s="192">
        <v>91.43</v>
      </c>
      <c r="L58" s="192">
        <v>91.43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1100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30000</v>
      </c>
      <c r="K61" s="192">
        <v>16148.67</v>
      </c>
      <c r="L61" s="192">
        <v>16148.67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3400</v>
      </c>
      <c r="K62" s="192">
        <v>2478.36</v>
      </c>
      <c r="L62" s="192">
        <v>2478.36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52500</v>
      </c>
      <c r="J64" s="192">
        <v>34600</v>
      </c>
      <c r="K64" s="192">
        <v>34600</v>
      </c>
      <c r="L64" s="192">
        <v>34600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7000</v>
      </c>
      <c r="K139" s="176">
        <f>SUM(K140+K145+K153)</f>
        <v>7000</v>
      </c>
      <c r="L139" s="175">
        <f>SUM(L140+L145+L153)</f>
        <v>7000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7000</v>
      </c>
      <c r="K153" s="176">
        <f t="shared" si="15"/>
        <v>7000</v>
      </c>
      <c r="L153" s="175">
        <f t="shared" si="15"/>
        <v>7000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7000</v>
      </c>
      <c r="K154" s="204">
        <f t="shared" si="15"/>
        <v>7000</v>
      </c>
      <c r="L154" s="203">
        <f t="shared" si="15"/>
        <v>7000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7000</v>
      </c>
      <c r="K155" s="176">
        <f>SUM(K156:K157)</f>
        <v>7000</v>
      </c>
      <c r="L155" s="175">
        <f>SUM(L156:L157)</f>
        <v>7000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7000</v>
      </c>
      <c r="K156" s="235">
        <v>7000</v>
      </c>
      <c r="L156" s="235">
        <v>7000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1287600</v>
      </c>
      <c r="J368" s="227">
        <f>SUM(J34+J184)</f>
        <v>678300</v>
      </c>
      <c r="K368" s="227">
        <f>SUM(K34+K184)</f>
        <v>637670.82999999996</v>
      </c>
      <c r="L368" s="227">
        <f>SUM(L34+L184)</f>
        <v>637670.82999999996</v>
      </c>
    </row>
    <row r="369" spans="1:13">
      <c r="G369" s="177"/>
      <c r="H369" s="166"/>
      <c r="I369" s="261"/>
      <c r="J369" s="262"/>
      <c r="K369" s="262"/>
      <c r="L369" s="262"/>
    </row>
    <row r="370" spans="1:13">
      <c r="A370" s="313"/>
      <c r="B370" s="313"/>
      <c r="C370" s="313"/>
      <c r="D370" s="400" t="s">
        <v>408</v>
      </c>
      <c r="E370" s="400"/>
      <c r="F370" s="400"/>
      <c r="G370" s="400"/>
      <c r="H370" s="310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15" t="s">
        <v>220</v>
      </c>
      <c r="K371" s="401" t="s">
        <v>221</v>
      </c>
      <c r="L371" s="401"/>
    </row>
    <row r="372" spans="1:13" ht="15.75" customHeight="1">
      <c r="D372" s="268"/>
      <c r="I372" s="264"/>
      <c r="K372" s="264"/>
      <c r="L372" s="264"/>
    </row>
    <row r="373" spans="1:13" ht="25.5" customHeight="1">
      <c r="A373" s="313"/>
      <c r="B373" s="313"/>
      <c r="C373" s="313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11"/>
      <c r="I374" s="265" t="s">
        <v>220</v>
      </c>
      <c r="K374" s="401" t="s">
        <v>221</v>
      </c>
      <c r="L374" s="401"/>
    </row>
  </sheetData>
  <sheetProtection formatCells="0" formatColumns="0" formatRows="0" insertColumns="0" insertRows="0" insertHyperlinks="0" deleteColumns="0" deleteRows="0" sort="0" autoFilter="0" pivotTables="0"/>
  <mergeCells count="30"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  <mergeCell ref="A27:I27"/>
    <mergeCell ref="K374:L374"/>
    <mergeCell ref="A31:F32"/>
    <mergeCell ref="G31:G32"/>
    <mergeCell ref="H31:H32"/>
    <mergeCell ref="I31:J31"/>
    <mergeCell ref="K31:K32"/>
    <mergeCell ref="L31:L32"/>
    <mergeCell ref="K373:L373"/>
    <mergeCell ref="A374:G374"/>
    <mergeCell ref="A30:I30"/>
    <mergeCell ref="D370:G370"/>
    <mergeCell ref="D373:G373"/>
    <mergeCell ref="J370:L370"/>
  </mergeCells>
  <pageMargins left="0.70866141732283472" right="0.11811023622047245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S374"/>
  <sheetViews>
    <sheetView topLeftCell="A13" workbookViewId="0">
      <selection activeCell="A22" sqref="A22:L22"/>
    </sheetView>
  </sheetViews>
  <sheetFormatPr defaultRowHeight="15"/>
  <cols>
    <col min="1" max="4" width="2" style="132" customWidth="1"/>
    <col min="5" max="5" width="2.140625" style="132" customWidth="1"/>
    <col min="6" max="6" width="3" style="306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07" t="s">
        <v>0</v>
      </c>
      <c r="K1" s="307"/>
      <c r="L1" s="307"/>
      <c r="M1" s="136"/>
      <c r="N1" s="307"/>
      <c r="O1" s="307"/>
    </row>
    <row r="2" spans="1:15">
      <c r="H2" s="134"/>
      <c r="I2" s="137"/>
      <c r="J2" s="307" t="s">
        <v>1</v>
      </c>
      <c r="K2" s="307"/>
      <c r="L2" s="307"/>
      <c r="M2" s="136"/>
      <c r="N2" s="307"/>
      <c r="O2" s="307"/>
    </row>
    <row r="3" spans="1:15">
      <c r="H3" s="138"/>
      <c r="I3" s="134"/>
      <c r="J3" s="307" t="s">
        <v>2</v>
      </c>
      <c r="K3" s="307"/>
      <c r="L3" s="307"/>
      <c r="M3" s="136"/>
      <c r="N3" s="307"/>
      <c r="O3" s="307"/>
    </row>
    <row r="4" spans="1:15">
      <c r="G4" s="139" t="s">
        <v>3</v>
      </c>
      <c r="H4" s="134"/>
      <c r="I4" s="137"/>
      <c r="J4" s="307" t="s">
        <v>4</v>
      </c>
      <c r="K4" s="307"/>
      <c r="L4" s="307"/>
      <c r="M4" s="136"/>
      <c r="N4" s="307"/>
      <c r="O4" s="307"/>
    </row>
    <row r="5" spans="1:15">
      <c r="H5" s="134"/>
      <c r="I5" s="137"/>
      <c r="J5" s="307" t="s">
        <v>373</v>
      </c>
      <c r="K5" s="307"/>
      <c r="L5" s="307"/>
      <c r="M5" s="136"/>
      <c r="N5" s="307"/>
      <c r="O5" s="307"/>
    </row>
    <row r="6" spans="1:15" ht="6" customHeight="1">
      <c r="H6" s="134"/>
      <c r="I6" s="137"/>
      <c r="J6" s="307"/>
      <c r="K6" s="307"/>
      <c r="L6" s="307"/>
      <c r="M6" s="136"/>
      <c r="N6" s="307"/>
      <c r="O6" s="307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307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136"/>
    </row>
    <row r="12" spans="1:15" ht="15.75" customHeight="1">
      <c r="A12" s="144"/>
      <c r="B12" s="307"/>
      <c r="C12" s="307"/>
      <c r="D12" s="307"/>
      <c r="E12" s="307"/>
      <c r="F12" s="307"/>
      <c r="G12" s="379" t="s">
        <v>7</v>
      </c>
      <c r="H12" s="379"/>
      <c r="I12" s="379"/>
      <c r="J12" s="379"/>
      <c r="K12" s="379"/>
      <c r="L12" s="307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307"/>
      <c r="H20" s="307"/>
      <c r="I20" s="307"/>
      <c r="J20" s="307"/>
      <c r="K20" s="307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07"/>
      <c r="F25" s="304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 ht="43.5" customHeight="1">
      <c r="A27" s="386" t="s">
        <v>222</v>
      </c>
      <c r="B27" s="386"/>
      <c r="C27" s="386"/>
      <c r="D27" s="386"/>
      <c r="E27" s="386"/>
      <c r="F27" s="386"/>
      <c r="G27" s="386"/>
      <c r="H27" s="386"/>
      <c r="I27" s="386"/>
      <c r="J27" s="303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27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52000</v>
      </c>
      <c r="J34" s="175">
        <f>SUM(J35+J46+J65+J86+J93+J113+J139+J158+J168)</f>
        <v>33000</v>
      </c>
      <c r="K34" s="176">
        <f>SUM(K35+K46+K65+K86+K93+K113+K139+K158+K168)</f>
        <v>26075.66</v>
      </c>
      <c r="L34" s="175">
        <f>SUM(L35+L46+L65+L86+L93+L113+L139+L158+L168)</f>
        <v>26075.66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52000</v>
      </c>
      <c r="J46" s="197">
        <f t="shared" si="2"/>
        <v>33000</v>
      </c>
      <c r="K46" s="196">
        <f t="shared" si="2"/>
        <v>26075.66</v>
      </c>
      <c r="L46" s="196">
        <f t="shared" si="2"/>
        <v>26075.66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52000</v>
      </c>
      <c r="J47" s="176">
        <f t="shared" si="2"/>
        <v>33000</v>
      </c>
      <c r="K47" s="175">
        <f t="shared" si="2"/>
        <v>26075.66</v>
      </c>
      <c r="L47" s="176">
        <f t="shared" si="2"/>
        <v>26075.66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52000</v>
      </c>
      <c r="J48" s="176">
        <f t="shared" si="2"/>
        <v>33000</v>
      </c>
      <c r="K48" s="185">
        <f t="shared" si="2"/>
        <v>26075.66</v>
      </c>
      <c r="L48" s="185">
        <f t="shared" si="2"/>
        <v>26075.66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52000</v>
      </c>
      <c r="J49" s="203">
        <f>SUM(J50:J64)</f>
        <v>33000</v>
      </c>
      <c r="K49" s="204">
        <f>SUM(K50:K64)</f>
        <v>26075.66</v>
      </c>
      <c r="L49" s="204">
        <f>SUM(L50:L64)</f>
        <v>26075.66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52000</v>
      </c>
      <c r="J64" s="192">
        <v>33000</v>
      </c>
      <c r="K64" s="192">
        <v>26075.66</v>
      </c>
      <c r="L64" s="192">
        <v>26075.66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40000</v>
      </c>
      <c r="J184" s="216">
        <f>SUM(J185+J238+J303)</f>
        <v>30000</v>
      </c>
      <c r="K184" s="176">
        <f>SUM(K185+K238+K303)</f>
        <v>13118.71</v>
      </c>
      <c r="L184" s="175">
        <f>SUM(L185+L238+L303)</f>
        <v>13118.71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40000</v>
      </c>
      <c r="J185" s="196">
        <f>SUM(J186+J209+J216+J228+J232)</f>
        <v>30000</v>
      </c>
      <c r="K185" s="196">
        <f>SUM(K186+K209+K216+K228+K232)</f>
        <v>13118.71</v>
      </c>
      <c r="L185" s="196">
        <f>SUM(L186+L209+L216+L228+L232)</f>
        <v>13118.71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40000</v>
      </c>
      <c r="J186" s="216">
        <f>SUM(J187+J190+J195+J201+J206)</f>
        <v>30000</v>
      </c>
      <c r="K186" s="176">
        <f>SUM(K187+K190+K195+K201+K206)</f>
        <v>13118.71</v>
      </c>
      <c r="L186" s="175">
        <f>SUM(L187+L190+L195+L201+L206)</f>
        <v>13118.71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8938</v>
      </c>
      <c r="L195" s="175">
        <f>L196</f>
        <v>8938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8938</v>
      </c>
      <c r="L196" s="175">
        <f>SUM(L197:L200)</f>
        <v>8938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6760</v>
      </c>
      <c r="L198" s="193">
        <v>6760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10000</v>
      </c>
      <c r="J206" s="216">
        <f t="shared" si="19"/>
        <v>10000</v>
      </c>
      <c r="K206" s="176">
        <f t="shared" si="19"/>
        <v>4180.71</v>
      </c>
      <c r="L206" s="175">
        <f t="shared" si="19"/>
        <v>4180.71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10000</v>
      </c>
      <c r="J207" s="176">
        <f t="shared" si="19"/>
        <v>10000</v>
      </c>
      <c r="K207" s="176">
        <f t="shared" si="19"/>
        <v>4180.71</v>
      </c>
      <c r="L207" s="176">
        <f t="shared" si="19"/>
        <v>4180.71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10000</v>
      </c>
      <c r="J208" s="193">
        <v>10000</v>
      </c>
      <c r="K208" s="193">
        <v>4180.71</v>
      </c>
      <c r="L208" s="193">
        <v>4180.71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92000</v>
      </c>
      <c r="J368" s="227">
        <f>SUM(J34+J184)</f>
        <v>63000</v>
      </c>
      <c r="K368" s="227">
        <f>SUM(K34+K184)</f>
        <v>39194.369999999995</v>
      </c>
      <c r="L368" s="227">
        <f>SUM(L34+L184)</f>
        <v>39194.369999999995</v>
      </c>
    </row>
    <row r="369" spans="1:13">
      <c r="G369" s="177"/>
      <c r="H369" s="166"/>
      <c r="I369" s="261"/>
      <c r="J369" s="262"/>
      <c r="K369" s="262"/>
      <c r="L369" s="262"/>
    </row>
    <row r="370" spans="1:13">
      <c r="A370" s="308"/>
      <c r="B370" s="308"/>
      <c r="C370" s="308"/>
      <c r="D370" s="400" t="s">
        <v>408</v>
      </c>
      <c r="E370" s="400"/>
      <c r="F370" s="400"/>
      <c r="G370" s="400"/>
      <c r="H370" s="305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02" t="s">
        <v>220</v>
      </c>
      <c r="K371" s="401" t="s">
        <v>221</v>
      </c>
      <c r="L371" s="401"/>
    </row>
    <row r="372" spans="1:13" ht="15.75" customHeight="1">
      <c r="D372" s="268"/>
      <c r="I372" s="264"/>
      <c r="K372" s="264"/>
      <c r="L372" s="264"/>
    </row>
    <row r="373" spans="1:13" ht="23.25" customHeight="1">
      <c r="A373" s="308"/>
      <c r="B373" s="308"/>
      <c r="C373" s="308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06"/>
      <c r="I374" s="265" t="s">
        <v>220</v>
      </c>
      <c r="K374" s="401" t="s">
        <v>221</v>
      </c>
      <c r="L374" s="401"/>
    </row>
  </sheetData>
  <mergeCells count="30">
    <mergeCell ref="D373:G373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J370:L370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7" right="0.7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5F3A-5B61-4F90-B9B9-B105201AC59C}">
  <sheetPr>
    <tabColor theme="0"/>
  </sheetPr>
  <dimension ref="A1:S374"/>
  <sheetViews>
    <sheetView topLeftCell="A22" workbookViewId="0">
      <selection activeCell="G378" sqref="G378"/>
    </sheetView>
  </sheetViews>
  <sheetFormatPr defaultRowHeight="15"/>
  <cols>
    <col min="1" max="4" width="2" style="132" customWidth="1"/>
    <col min="5" max="5" width="2.140625" style="132" customWidth="1"/>
    <col min="6" max="6" width="3" style="339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40" t="s">
        <v>0</v>
      </c>
      <c r="K1" s="340"/>
      <c r="L1" s="340"/>
      <c r="M1" s="136"/>
      <c r="N1" s="340"/>
      <c r="O1" s="340"/>
    </row>
    <row r="2" spans="1:15">
      <c r="H2" s="134"/>
      <c r="I2" s="137"/>
      <c r="J2" s="340" t="s">
        <v>1</v>
      </c>
      <c r="K2" s="340"/>
      <c r="L2" s="340"/>
      <c r="M2" s="136"/>
      <c r="N2" s="340"/>
      <c r="O2" s="340"/>
    </row>
    <row r="3" spans="1:15">
      <c r="H3" s="138"/>
      <c r="I3" s="134"/>
      <c r="J3" s="340" t="s">
        <v>2</v>
      </c>
      <c r="K3" s="340"/>
      <c r="L3" s="340"/>
      <c r="M3" s="136"/>
      <c r="N3" s="340"/>
      <c r="O3" s="340"/>
    </row>
    <row r="4" spans="1:15">
      <c r="G4" s="139" t="s">
        <v>3</v>
      </c>
      <c r="H4" s="134"/>
      <c r="I4" s="137"/>
      <c r="J4" s="340" t="s">
        <v>4</v>
      </c>
      <c r="K4" s="340"/>
      <c r="L4" s="340"/>
      <c r="M4" s="136"/>
      <c r="N4" s="340"/>
      <c r="O4" s="340"/>
    </row>
    <row r="5" spans="1:15">
      <c r="H5" s="134"/>
      <c r="I5" s="137"/>
      <c r="J5" s="340" t="s">
        <v>373</v>
      </c>
      <c r="K5" s="340"/>
      <c r="L5" s="340"/>
      <c r="M5" s="136"/>
      <c r="N5" s="340"/>
      <c r="O5" s="340"/>
    </row>
    <row r="6" spans="1:15" ht="6" customHeight="1">
      <c r="H6" s="134"/>
      <c r="I6" s="137"/>
      <c r="J6" s="340"/>
      <c r="K6" s="340"/>
      <c r="L6" s="340"/>
      <c r="M6" s="136"/>
      <c r="N6" s="340"/>
      <c r="O6" s="340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340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136"/>
    </row>
    <row r="12" spans="1:15" ht="6" customHeight="1">
      <c r="A12" s="144"/>
      <c r="B12" s="340"/>
      <c r="C12" s="340"/>
      <c r="D12" s="340"/>
      <c r="E12" s="340"/>
      <c r="F12" s="340"/>
      <c r="G12" s="379"/>
      <c r="H12" s="379"/>
      <c r="I12" s="379"/>
      <c r="J12" s="379"/>
      <c r="K12" s="379"/>
      <c r="L12" s="340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340"/>
      <c r="H20" s="340"/>
      <c r="I20" s="340"/>
      <c r="J20" s="340"/>
      <c r="K20" s="340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40"/>
      <c r="F25" s="338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 ht="29.1" customHeight="1">
      <c r="A27" s="386" t="s">
        <v>410</v>
      </c>
      <c r="B27" s="386"/>
      <c r="C27" s="386"/>
      <c r="D27" s="386"/>
      <c r="E27" s="386"/>
      <c r="F27" s="386"/>
      <c r="G27" s="386"/>
      <c r="H27" s="386"/>
      <c r="I27" s="386"/>
      <c r="J27" s="342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27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12300</v>
      </c>
      <c r="J34" s="175">
        <f>SUM(J35+J46+J65+J86+J93+J113+J139+J158+J168)</f>
        <v>12300</v>
      </c>
      <c r="K34" s="176">
        <f>SUM(K35+K46+K65+K86+K93+K113+K139+K158+K168)</f>
        <v>0</v>
      </c>
      <c r="L34" s="175">
        <f>SUM(L35+L46+L65+L86+L93+L113+L139+L158+L168)</f>
        <v>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12300</v>
      </c>
      <c r="J46" s="197">
        <f t="shared" si="2"/>
        <v>12300</v>
      </c>
      <c r="K46" s="196">
        <f t="shared" si="2"/>
        <v>0</v>
      </c>
      <c r="L46" s="196">
        <f t="shared" si="2"/>
        <v>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12300</v>
      </c>
      <c r="J47" s="176">
        <f t="shared" si="2"/>
        <v>12300</v>
      </c>
      <c r="K47" s="175">
        <f t="shared" si="2"/>
        <v>0</v>
      </c>
      <c r="L47" s="176">
        <f t="shared" si="2"/>
        <v>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12300</v>
      </c>
      <c r="J48" s="176">
        <f t="shared" si="2"/>
        <v>12300</v>
      </c>
      <c r="K48" s="185">
        <f t="shared" si="2"/>
        <v>0</v>
      </c>
      <c r="L48" s="185">
        <f t="shared" si="2"/>
        <v>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12300</v>
      </c>
      <c r="J49" s="203">
        <f>SUM(J50:J64)</f>
        <v>12300</v>
      </c>
      <c r="K49" s="204">
        <f>SUM(K50:K64)</f>
        <v>0</v>
      </c>
      <c r="L49" s="204">
        <f>SUM(L50:L64)</f>
        <v>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12300</v>
      </c>
      <c r="J64" s="192">
        <v>12300</v>
      </c>
      <c r="K64" s="192">
        <v>0</v>
      </c>
      <c r="L64" s="192">
        <v>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12300</v>
      </c>
      <c r="J368" s="227">
        <f>SUM(J34+J184)</f>
        <v>12300</v>
      </c>
      <c r="K368" s="227">
        <f>SUM(K34+K184)</f>
        <v>0</v>
      </c>
      <c r="L368" s="227">
        <f>SUM(L34+L184)</f>
        <v>0</v>
      </c>
    </row>
    <row r="369" spans="1:13" ht="6.75" customHeight="1">
      <c r="G369" s="177"/>
      <c r="H369" s="166"/>
      <c r="I369" s="261"/>
      <c r="J369" s="262"/>
      <c r="K369" s="262"/>
      <c r="L369" s="262"/>
    </row>
    <row r="370" spans="1:13">
      <c r="A370" s="341"/>
      <c r="B370" s="341"/>
      <c r="C370" s="341"/>
      <c r="D370" s="400" t="s">
        <v>408</v>
      </c>
      <c r="E370" s="400"/>
      <c r="F370" s="400"/>
      <c r="G370" s="400"/>
      <c r="H370" s="337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43" t="s">
        <v>220</v>
      </c>
      <c r="K371" s="401" t="s">
        <v>221</v>
      </c>
      <c r="L371" s="401"/>
    </row>
    <row r="372" spans="1:13" ht="4.5" customHeight="1">
      <c r="D372" s="268"/>
      <c r="I372" s="264"/>
      <c r="K372" s="264"/>
      <c r="L372" s="264"/>
    </row>
    <row r="373" spans="1:13" ht="22.5" customHeight="1">
      <c r="A373" s="341"/>
      <c r="B373" s="341"/>
      <c r="C373" s="341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39"/>
      <c r="I374" s="265" t="s">
        <v>220</v>
      </c>
      <c r="K374" s="401" t="s">
        <v>221</v>
      </c>
      <c r="L374" s="401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J370:L370"/>
  </mergeCells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S374"/>
  <sheetViews>
    <sheetView topLeftCell="A25" zoomScaleNormal="100" workbookViewId="0">
      <selection activeCell="L21" sqref="L21"/>
    </sheetView>
  </sheetViews>
  <sheetFormatPr defaultRowHeight="15"/>
  <cols>
    <col min="1" max="4" width="2" style="132" customWidth="1"/>
    <col min="5" max="5" width="2.140625" style="132" customWidth="1"/>
    <col min="6" max="6" width="3" style="297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298" t="s">
        <v>0</v>
      </c>
      <c r="K1" s="298"/>
      <c r="L1" s="298"/>
      <c r="M1" s="136"/>
      <c r="N1" s="298"/>
      <c r="O1" s="298"/>
    </row>
    <row r="2" spans="1:15">
      <c r="H2" s="134"/>
      <c r="I2" s="137"/>
      <c r="J2" s="298" t="s">
        <v>1</v>
      </c>
      <c r="K2" s="298"/>
      <c r="L2" s="298"/>
      <c r="M2" s="136"/>
      <c r="N2" s="298"/>
      <c r="O2" s="298"/>
    </row>
    <row r="3" spans="1:15">
      <c r="H3" s="138"/>
      <c r="I3" s="134"/>
      <c r="J3" s="298" t="s">
        <v>2</v>
      </c>
      <c r="K3" s="298"/>
      <c r="L3" s="298"/>
      <c r="M3" s="136"/>
      <c r="N3" s="298"/>
      <c r="O3" s="298"/>
    </row>
    <row r="4" spans="1:15">
      <c r="G4" s="139" t="s">
        <v>3</v>
      </c>
      <c r="H4" s="134"/>
      <c r="I4" s="137"/>
      <c r="J4" s="298" t="s">
        <v>4</v>
      </c>
      <c r="K4" s="298"/>
      <c r="L4" s="298"/>
      <c r="M4" s="136"/>
      <c r="N4" s="298"/>
      <c r="O4" s="298"/>
    </row>
    <row r="5" spans="1:15">
      <c r="H5" s="134"/>
      <c r="I5" s="137"/>
      <c r="J5" s="298" t="s">
        <v>373</v>
      </c>
      <c r="K5" s="298"/>
      <c r="L5" s="298"/>
      <c r="M5" s="136"/>
      <c r="N5" s="298"/>
      <c r="O5" s="298"/>
    </row>
    <row r="6" spans="1:15" ht="6" customHeight="1">
      <c r="H6" s="134"/>
      <c r="I6" s="137"/>
      <c r="J6" s="298"/>
      <c r="K6" s="298"/>
      <c r="L6" s="298"/>
      <c r="M6" s="136"/>
      <c r="N6" s="298"/>
      <c r="O6" s="298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136"/>
    </row>
    <row r="12" spans="1:15" ht="15.75" customHeight="1">
      <c r="A12" s="144"/>
      <c r="B12" s="298"/>
      <c r="C12" s="298"/>
      <c r="D12" s="298"/>
      <c r="E12" s="298"/>
      <c r="F12" s="298"/>
      <c r="G12" s="379" t="s">
        <v>7</v>
      </c>
      <c r="H12" s="379"/>
      <c r="I12" s="379"/>
      <c r="J12" s="379"/>
      <c r="K12" s="379"/>
      <c r="L12" s="298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298"/>
      <c r="H20" s="298"/>
      <c r="I20" s="298"/>
      <c r="J20" s="298"/>
      <c r="K20" s="298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298"/>
      <c r="F25" s="295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 ht="29.1" customHeight="1">
      <c r="A27" s="386" t="s">
        <v>18</v>
      </c>
      <c r="B27" s="386"/>
      <c r="C27" s="386"/>
      <c r="D27" s="386"/>
      <c r="E27" s="386"/>
      <c r="F27" s="386"/>
      <c r="G27" s="386"/>
      <c r="H27" s="386"/>
      <c r="I27" s="386"/>
      <c r="J27" s="300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224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225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 hidden="1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0</v>
      </c>
      <c r="J34" s="175">
        <f>SUM(J35+J46+J65+J86+J93+J113+J139+J158+J168)</f>
        <v>0</v>
      </c>
      <c r="K34" s="176">
        <f>SUM(K35+K46+K65+K86+K93+K113+K139+K158+K168)</f>
        <v>0</v>
      </c>
      <c r="L34" s="175">
        <f>SUM(L35+L46+L65+L86+L93+L113+L139+L158+L168)</f>
        <v>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 hidden="1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0</v>
      </c>
      <c r="J46" s="197">
        <f t="shared" si="2"/>
        <v>0</v>
      </c>
      <c r="K46" s="196">
        <f t="shared" si="2"/>
        <v>0</v>
      </c>
      <c r="L46" s="196">
        <f t="shared" si="2"/>
        <v>0</v>
      </c>
    </row>
    <row r="47" spans="1:15" hidden="1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0</v>
      </c>
      <c r="J47" s="176">
        <f t="shared" si="2"/>
        <v>0</v>
      </c>
      <c r="K47" s="175">
        <f t="shared" si="2"/>
        <v>0</v>
      </c>
      <c r="L47" s="176">
        <f t="shared" si="2"/>
        <v>0</v>
      </c>
    </row>
    <row r="48" spans="1:15" hidden="1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0</v>
      </c>
      <c r="J48" s="176">
        <f t="shared" si="2"/>
        <v>0</v>
      </c>
      <c r="K48" s="185">
        <f t="shared" si="2"/>
        <v>0</v>
      </c>
      <c r="L48" s="185">
        <f t="shared" si="2"/>
        <v>0</v>
      </c>
    </row>
    <row r="49" spans="1:13" hidden="1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0</v>
      </c>
      <c r="J49" s="203">
        <f>SUM(J50:J64)</f>
        <v>0</v>
      </c>
      <c r="K49" s="204">
        <f>SUM(K50:K64)</f>
        <v>0</v>
      </c>
      <c r="L49" s="204">
        <f>SUM(L50:L64)</f>
        <v>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 hidden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0</v>
      </c>
      <c r="J64" s="192">
        <v>0</v>
      </c>
      <c r="K64" s="192">
        <v>0</v>
      </c>
      <c r="L64" s="192">
        <v>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70708</v>
      </c>
      <c r="J184" s="216">
        <f>SUM(J185+J238+J303)</f>
        <v>35354</v>
      </c>
      <c r="K184" s="176">
        <f>SUM(K185+K238+K303)</f>
        <v>35354</v>
      </c>
      <c r="L184" s="175">
        <f>SUM(L185+L238+L303)</f>
        <v>35354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70708</v>
      </c>
      <c r="J185" s="196">
        <f>SUM(J186+J209+J216+J228+J232)</f>
        <v>35354</v>
      </c>
      <c r="K185" s="196">
        <f>SUM(K186+K209+K216+K228+K232)</f>
        <v>35354</v>
      </c>
      <c r="L185" s="196">
        <f>SUM(L186+L209+L216+L228+L232)</f>
        <v>35354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70708</v>
      </c>
      <c r="J186" s="216">
        <f>SUM(J187+J190+J195+J201+J206)</f>
        <v>35354</v>
      </c>
      <c r="K186" s="176">
        <f>SUM(K187+K190+K195+K201+K206)</f>
        <v>35354</v>
      </c>
      <c r="L186" s="175">
        <f>SUM(L187+L190+L195+L201+L206)</f>
        <v>35354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70708</v>
      </c>
      <c r="J206" s="216">
        <f t="shared" si="19"/>
        <v>35354</v>
      </c>
      <c r="K206" s="176">
        <f t="shared" si="19"/>
        <v>35354</v>
      </c>
      <c r="L206" s="175">
        <f t="shared" si="19"/>
        <v>35354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70708</v>
      </c>
      <c r="J207" s="176">
        <f t="shared" si="19"/>
        <v>35354</v>
      </c>
      <c r="K207" s="176">
        <f t="shared" si="19"/>
        <v>35354</v>
      </c>
      <c r="L207" s="176">
        <f t="shared" si="19"/>
        <v>35354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70708</v>
      </c>
      <c r="J208" s="193">
        <v>35354</v>
      </c>
      <c r="K208" s="193">
        <v>35354</v>
      </c>
      <c r="L208" s="193">
        <v>35354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70708</v>
      </c>
      <c r="J368" s="227">
        <f>SUM(J34+J184)</f>
        <v>35354</v>
      </c>
      <c r="K368" s="227">
        <f>SUM(K34+K184)</f>
        <v>35354</v>
      </c>
      <c r="L368" s="227">
        <f>SUM(L34+L184)</f>
        <v>35354</v>
      </c>
    </row>
    <row r="369" spans="1:13">
      <c r="G369" s="177"/>
      <c r="H369" s="166"/>
      <c r="I369" s="261"/>
      <c r="J369" s="262"/>
      <c r="K369" s="262"/>
      <c r="L369" s="262"/>
    </row>
    <row r="370" spans="1:13" ht="24.75" customHeight="1">
      <c r="A370" s="299"/>
      <c r="B370" s="299"/>
      <c r="C370" s="299"/>
      <c r="D370" s="400" t="s">
        <v>408</v>
      </c>
      <c r="E370" s="400"/>
      <c r="F370" s="400"/>
      <c r="G370" s="400"/>
      <c r="H370" s="296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01" t="s">
        <v>220</v>
      </c>
      <c r="K371" s="401" t="s">
        <v>221</v>
      </c>
      <c r="L371" s="401"/>
    </row>
    <row r="372" spans="1:13" ht="15.75" customHeight="1">
      <c r="D372" s="268"/>
      <c r="I372" s="264"/>
      <c r="K372" s="264"/>
      <c r="L372" s="264"/>
    </row>
    <row r="373" spans="1:13" ht="25.5" customHeight="1">
      <c r="A373" s="299"/>
      <c r="B373" s="299"/>
      <c r="C373" s="299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297"/>
      <c r="I374" s="265" t="s">
        <v>220</v>
      </c>
      <c r="K374" s="401" t="s">
        <v>221</v>
      </c>
      <c r="L374" s="401"/>
    </row>
  </sheetData>
  <mergeCells count="30">
    <mergeCell ref="D373:G373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J370:L370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7" right="0.7" top="0.75" bottom="0.75" header="0.3" footer="0.3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4"/>
  <sheetViews>
    <sheetView topLeftCell="A10" zoomScaleNormal="100" workbookViewId="0">
      <selection activeCell="E21" sqref="E21:K21"/>
    </sheetView>
  </sheetViews>
  <sheetFormatPr defaultRowHeight="15"/>
  <cols>
    <col min="1" max="4" width="2" style="132" customWidth="1"/>
    <col min="5" max="5" width="2.140625" style="132" customWidth="1"/>
    <col min="6" max="6" width="3" style="334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35" t="s">
        <v>0</v>
      </c>
      <c r="K1" s="335"/>
      <c r="L1" s="335"/>
      <c r="M1" s="136"/>
      <c r="N1" s="335"/>
      <c r="O1" s="335"/>
    </row>
    <row r="2" spans="1:15">
      <c r="H2" s="134"/>
      <c r="I2" s="137"/>
      <c r="J2" s="335" t="s">
        <v>1</v>
      </c>
      <c r="K2" s="335"/>
      <c r="L2" s="335"/>
      <c r="M2" s="136"/>
      <c r="N2" s="335"/>
      <c r="O2" s="335"/>
    </row>
    <row r="3" spans="1:15">
      <c r="H3" s="138"/>
      <c r="I3" s="134"/>
      <c r="J3" s="335" t="s">
        <v>2</v>
      </c>
      <c r="K3" s="335"/>
      <c r="L3" s="335"/>
      <c r="M3" s="136"/>
      <c r="N3" s="335"/>
      <c r="O3" s="335"/>
    </row>
    <row r="4" spans="1:15">
      <c r="G4" s="139" t="s">
        <v>3</v>
      </c>
      <c r="H4" s="134"/>
      <c r="I4" s="137"/>
      <c r="J4" s="335" t="s">
        <v>4</v>
      </c>
      <c r="K4" s="335"/>
      <c r="L4" s="335"/>
      <c r="M4" s="136"/>
      <c r="N4" s="335"/>
      <c r="O4" s="335"/>
    </row>
    <row r="5" spans="1:15">
      <c r="H5" s="134"/>
      <c r="I5" s="137"/>
      <c r="J5" s="335" t="s">
        <v>373</v>
      </c>
      <c r="K5" s="335"/>
      <c r="L5" s="335"/>
      <c r="M5" s="136"/>
      <c r="N5" s="335"/>
      <c r="O5" s="335"/>
    </row>
    <row r="6" spans="1:15" ht="6" customHeight="1">
      <c r="H6" s="134"/>
      <c r="I6" s="137"/>
      <c r="J6" s="335"/>
      <c r="K6" s="335"/>
      <c r="L6" s="335"/>
      <c r="M6" s="136"/>
      <c r="N6" s="335"/>
      <c r="O6" s="335"/>
    </row>
    <row r="7" spans="1:15" ht="30" customHeight="1">
      <c r="A7" s="376" t="s">
        <v>405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377" t="s">
        <v>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136"/>
    </row>
    <row r="10" spans="1:15">
      <c r="A10" s="378" t="s">
        <v>6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136"/>
    </row>
    <row r="11" spans="1:15" ht="7.5" customHeight="1">
      <c r="A11" s="144"/>
      <c r="B11" s="335"/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136"/>
    </row>
    <row r="12" spans="1:15" ht="15.75" customHeight="1">
      <c r="A12" s="144"/>
      <c r="B12" s="335"/>
      <c r="C12" s="335"/>
      <c r="D12" s="335"/>
      <c r="E12" s="335"/>
      <c r="F12" s="335"/>
      <c r="G12" s="379" t="s">
        <v>7</v>
      </c>
      <c r="H12" s="379"/>
      <c r="I12" s="379"/>
      <c r="J12" s="379"/>
      <c r="K12" s="379"/>
      <c r="L12" s="335"/>
      <c r="M12" s="136"/>
    </row>
    <row r="13" spans="1:15" ht="15.75" customHeight="1">
      <c r="A13" s="380" t="s">
        <v>406</v>
      </c>
      <c r="B13" s="380"/>
      <c r="C13" s="380"/>
      <c r="D13" s="380"/>
      <c r="E13" s="380"/>
      <c r="F13" s="380"/>
      <c r="G13" s="380"/>
      <c r="H13" s="380"/>
      <c r="I13" s="380"/>
      <c r="J13" s="380"/>
      <c r="K13" s="380"/>
      <c r="L13" s="380"/>
      <c r="M13" s="136"/>
    </row>
    <row r="14" spans="1:15" ht="12" customHeight="1">
      <c r="G14" s="381" t="s">
        <v>407</v>
      </c>
      <c r="H14" s="381"/>
      <c r="I14" s="381"/>
      <c r="J14" s="381"/>
      <c r="K14" s="381"/>
      <c r="M14" s="136"/>
    </row>
    <row r="15" spans="1:15">
      <c r="G15" s="382" t="s">
        <v>422</v>
      </c>
      <c r="H15" s="378"/>
      <c r="I15" s="378"/>
      <c r="J15" s="378"/>
      <c r="K15" s="378"/>
    </row>
    <row r="16" spans="1:15" ht="15.75" customHeight="1">
      <c r="B16" s="380" t="s">
        <v>8</v>
      </c>
      <c r="C16" s="380"/>
      <c r="D16" s="380"/>
      <c r="E16" s="380"/>
      <c r="F16" s="380"/>
      <c r="G16" s="380"/>
      <c r="H16" s="380"/>
      <c r="I16" s="380"/>
      <c r="J16" s="380"/>
      <c r="K16" s="380"/>
      <c r="L16" s="380"/>
    </row>
    <row r="17" spans="1:13" ht="7.5" customHeight="1"/>
    <row r="18" spans="1:13">
      <c r="G18" s="381" t="s">
        <v>424</v>
      </c>
      <c r="H18" s="381"/>
      <c r="I18" s="381"/>
      <c r="J18" s="381"/>
      <c r="K18" s="381"/>
    </row>
    <row r="19" spans="1:13">
      <c r="G19" s="384" t="s">
        <v>9</v>
      </c>
      <c r="H19" s="384"/>
      <c r="I19" s="384"/>
      <c r="J19" s="384"/>
      <c r="K19" s="384"/>
    </row>
    <row r="20" spans="1:13" ht="6.75" customHeight="1">
      <c r="G20" s="335"/>
      <c r="H20" s="335"/>
      <c r="I20" s="335"/>
      <c r="J20" s="335"/>
      <c r="K20" s="335"/>
    </row>
    <row r="21" spans="1:13">
      <c r="B21" s="137"/>
      <c r="C21" s="137"/>
      <c r="D21" s="137"/>
      <c r="E21" s="385" t="s">
        <v>10</v>
      </c>
      <c r="F21" s="385"/>
      <c r="G21" s="385"/>
      <c r="H21" s="385"/>
      <c r="I21" s="385"/>
      <c r="J21" s="385"/>
      <c r="K21" s="385"/>
      <c r="L21" s="137"/>
    </row>
    <row r="22" spans="1:13" ht="15" customHeight="1">
      <c r="A22" s="375" t="s">
        <v>11</v>
      </c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35"/>
      <c r="F25" s="332"/>
      <c r="I25" s="151"/>
      <c r="J25" s="151"/>
      <c r="K25" s="152" t="s">
        <v>14</v>
      </c>
      <c r="L25" s="150"/>
      <c r="M25" s="145"/>
    </row>
    <row r="26" spans="1:13">
      <c r="A26" s="386" t="s">
        <v>15</v>
      </c>
      <c r="B26" s="386"/>
      <c r="C26" s="386"/>
      <c r="D26" s="386"/>
      <c r="E26" s="386"/>
      <c r="F26" s="386"/>
      <c r="G26" s="386"/>
      <c r="H26" s="386"/>
      <c r="I26" s="386"/>
      <c r="K26" s="152" t="s">
        <v>16</v>
      </c>
      <c r="L26" s="153" t="s">
        <v>17</v>
      </c>
      <c r="M26" s="145"/>
    </row>
    <row r="27" spans="1:13" ht="29.1" customHeight="1">
      <c r="A27" s="386" t="s">
        <v>18</v>
      </c>
      <c r="B27" s="386"/>
      <c r="C27" s="386"/>
      <c r="D27" s="386"/>
      <c r="E27" s="386"/>
      <c r="F27" s="386"/>
      <c r="G27" s="386"/>
      <c r="H27" s="386"/>
      <c r="I27" s="386"/>
      <c r="J27" s="331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226</v>
      </c>
      <c r="I28" s="157"/>
      <c r="J28" s="158"/>
      <c r="K28" s="150"/>
      <c r="L28" s="150"/>
      <c r="M28" s="145"/>
    </row>
    <row r="29" spans="1:13">
      <c r="F29" s="132"/>
      <c r="G29" s="387" t="s">
        <v>23</v>
      </c>
      <c r="H29" s="38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88" t="s">
        <v>227</v>
      </c>
      <c r="B30" s="388"/>
      <c r="C30" s="388"/>
      <c r="D30" s="388"/>
      <c r="E30" s="388"/>
      <c r="F30" s="388"/>
      <c r="G30" s="388"/>
      <c r="H30" s="388"/>
      <c r="I30" s="388"/>
      <c r="J30" s="161"/>
      <c r="K30" s="161"/>
      <c r="L30" s="162" t="s">
        <v>28</v>
      </c>
      <c r="M30" s="163"/>
    </row>
    <row r="31" spans="1:13" ht="27" customHeight="1">
      <c r="A31" s="389" t="s">
        <v>29</v>
      </c>
      <c r="B31" s="390"/>
      <c r="C31" s="390"/>
      <c r="D31" s="390"/>
      <c r="E31" s="390"/>
      <c r="F31" s="390"/>
      <c r="G31" s="393" t="s">
        <v>30</v>
      </c>
      <c r="H31" s="395" t="s">
        <v>31</v>
      </c>
      <c r="I31" s="397" t="s">
        <v>32</v>
      </c>
      <c r="J31" s="398"/>
      <c r="K31" s="402" t="s">
        <v>33</v>
      </c>
      <c r="L31" s="404" t="s">
        <v>34</v>
      </c>
      <c r="M31" s="163"/>
    </row>
    <row r="32" spans="1:13" ht="58.5" customHeight="1">
      <c r="A32" s="391"/>
      <c r="B32" s="392"/>
      <c r="C32" s="392"/>
      <c r="D32" s="392"/>
      <c r="E32" s="392"/>
      <c r="F32" s="392"/>
      <c r="G32" s="394"/>
      <c r="H32" s="396"/>
      <c r="I32" s="164" t="s">
        <v>35</v>
      </c>
      <c r="J32" s="165" t="s">
        <v>36</v>
      </c>
      <c r="K32" s="403"/>
      <c r="L32" s="405"/>
    </row>
    <row r="33" spans="1:15">
      <c r="A33" s="406" t="s">
        <v>37</v>
      </c>
      <c r="B33" s="407"/>
      <c r="C33" s="407"/>
      <c r="D33" s="407"/>
      <c r="E33" s="407"/>
      <c r="F33" s="408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4500</v>
      </c>
      <c r="J34" s="175">
        <f>SUM(J35+J46+J65+J86+J93+J113+J139+J158+J168)</f>
        <v>3500</v>
      </c>
      <c r="K34" s="176">
        <f>SUM(K35+K46+K65+K86+K93+K113+K139+K158+K168)</f>
        <v>2740.39</v>
      </c>
      <c r="L34" s="175">
        <f>SUM(L35+L46+L65+L86+L93+L113+L139+L158+L168)</f>
        <v>2740.39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4500</v>
      </c>
      <c r="J46" s="197">
        <f t="shared" si="2"/>
        <v>3500</v>
      </c>
      <c r="K46" s="196">
        <f t="shared" si="2"/>
        <v>2740.39</v>
      </c>
      <c r="L46" s="196">
        <f t="shared" si="2"/>
        <v>2740.39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4500</v>
      </c>
      <c r="J47" s="176">
        <f t="shared" si="2"/>
        <v>3500</v>
      </c>
      <c r="K47" s="175">
        <f t="shared" si="2"/>
        <v>2740.39</v>
      </c>
      <c r="L47" s="176">
        <f t="shared" si="2"/>
        <v>2740.39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4500</v>
      </c>
      <c r="J48" s="176">
        <f t="shared" si="2"/>
        <v>3500</v>
      </c>
      <c r="K48" s="185">
        <f t="shared" si="2"/>
        <v>2740.39</v>
      </c>
      <c r="L48" s="185">
        <f t="shared" si="2"/>
        <v>2740.39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4500</v>
      </c>
      <c r="J49" s="203">
        <f>SUM(J50:J64)</f>
        <v>3500</v>
      </c>
      <c r="K49" s="204">
        <f>SUM(K50:K64)</f>
        <v>2740.39</v>
      </c>
      <c r="L49" s="204">
        <f>SUM(L50:L64)</f>
        <v>2740.39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</v>
      </c>
      <c r="J55" s="192">
        <v>200</v>
      </c>
      <c r="K55" s="192">
        <v>200</v>
      </c>
      <c r="L55" s="192">
        <v>200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3500</v>
      </c>
      <c r="J58" s="192">
        <v>2500</v>
      </c>
      <c r="K58" s="192">
        <v>1752.33</v>
      </c>
      <c r="L58" s="192">
        <v>1752.33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800</v>
      </c>
      <c r="J64" s="192">
        <v>800</v>
      </c>
      <c r="K64" s="192">
        <v>788.06</v>
      </c>
      <c r="L64" s="192">
        <v>788.06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4500</v>
      </c>
      <c r="J368" s="227">
        <f>SUM(J34+J184)</f>
        <v>3500</v>
      </c>
      <c r="K368" s="227">
        <f>SUM(K34+K184)</f>
        <v>2740.39</v>
      </c>
      <c r="L368" s="227">
        <f>SUM(L34+L184)</f>
        <v>2740.39</v>
      </c>
    </row>
    <row r="369" spans="1:13">
      <c r="G369" s="177"/>
      <c r="H369" s="166"/>
      <c r="I369" s="261"/>
      <c r="J369" s="262"/>
      <c r="K369" s="262"/>
      <c r="L369" s="262"/>
    </row>
    <row r="370" spans="1:13">
      <c r="A370" s="336"/>
      <c r="B370" s="336"/>
      <c r="C370" s="336"/>
      <c r="D370" s="400" t="s">
        <v>408</v>
      </c>
      <c r="E370" s="400"/>
      <c r="F370" s="400"/>
      <c r="G370" s="400"/>
      <c r="H370" s="333"/>
      <c r="I370" s="263"/>
      <c r="J370" s="410" t="s">
        <v>423</v>
      </c>
      <c r="K370" s="410"/>
      <c r="L370" s="410"/>
      <c r="M370" s="374"/>
    </row>
    <row r="371" spans="1:13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30" t="s">
        <v>220</v>
      </c>
      <c r="K371" s="401" t="s">
        <v>221</v>
      </c>
      <c r="L371" s="401"/>
    </row>
    <row r="372" spans="1:13" ht="15.75" customHeight="1">
      <c r="D372" s="268"/>
      <c r="I372" s="264"/>
      <c r="K372" s="264"/>
      <c r="L372" s="264"/>
    </row>
    <row r="373" spans="1:13" ht="23.25" customHeight="1">
      <c r="A373" s="336"/>
      <c r="B373" s="336"/>
      <c r="C373" s="336"/>
      <c r="D373" s="399" t="s">
        <v>381</v>
      </c>
      <c r="E373" s="399"/>
      <c r="F373" s="399"/>
      <c r="G373" s="399"/>
      <c r="I373" s="264"/>
      <c r="K373" s="400" t="s">
        <v>229</v>
      </c>
      <c r="L373" s="400"/>
    </row>
    <row r="374" spans="1:13" ht="24.75" customHeight="1">
      <c r="A374" s="409" t="s">
        <v>382</v>
      </c>
      <c r="B374" s="409"/>
      <c r="C374" s="409"/>
      <c r="D374" s="409"/>
      <c r="E374" s="409"/>
      <c r="F374" s="409"/>
      <c r="G374" s="409"/>
      <c r="H374" s="334"/>
      <c r="I374" s="265" t="s">
        <v>220</v>
      </c>
      <c r="K374" s="401" t="s">
        <v>221</v>
      </c>
      <c r="L374" s="401"/>
    </row>
  </sheetData>
  <mergeCells count="30">
    <mergeCell ref="D373:G373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J370:L370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tabSelected="1" zoomScaleNormal="100" workbookViewId="0">
      <selection activeCell="H30" sqref="H30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270"/>
      <c r="B1" s="270"/>
      <c r="C1" s="270"/>
      <c r="D1" s="270"/>
      <c r="E1" s="270"/>
      <c r="F1" s="270"/>
      <c r="G1" s="270"/>
      <c r="H1" s="270"/>
      <c r="I1" s="271"/>
      <c r="J1" s="414" t="s">
        <v>384</v>
      </c>
      <c r="K1" s="414"/>
      <c r="L1" s="270"/>
      <c r="M1" s="270"/>
      <c r="N1" s="270"/>
      <c r="O1" s="270"/>
    </row>
    <row r="2" spans="1:15">
      <c r="A2" s="272"/>
      <c r="B2" s="415" t="s">
        <v>401</v>
      </c>
      <c r="C2" s="415"/>
      <c r="D2" s="415"/>
      <c r="E2" s="415"/>
      <c r="F2" s="415"/>
      <c r="G2" s="415"/>
      <c r="H2" s="415"/>
      <c r="I2" s="270"/>
      <c r="J2" s="270"/>
      <c r="K2" s="270"/>
      <c r="L2" s="270"/>
      <c r="M2" s="270"/>
      <c r="N2" s="270"/>
      <c r="O2" s="270"/>
    </row>
    <row r="3" spans="1:15">
      <c r="A3" s="270"/>
      <c r="B3" s="273" t="s">
        <v>231</v>
      </c>
      <c r="C3" s="273"/>
      <c r="D3" s="273"/>
      <c r="E3" s="273"/>
      <c r="F3" s="273"/>
      <c r="G3" s="274"/>
      <c r="H3" s="270"/>
      <c r="I3" s="270"/>
      <c r="J3" s="270"/>
      <c r="K3" s="270"/>
      <c r="L3" s="270"/>
      <c r="M3" s="270"/>
      <c r="N3" s="270"/>
      <c r="O3" s="270"/>
    </row>
    <row r="4" spans="1:15">
      <c r="A4" s="270"/>
      <c r="B4" s="411" t="s">
        <v>342</v>
      </c>
      <c r="C4" s="411"/>
      <c r="D4" s="411"/>
      <c r="E4" s="411"/>
      <c r="F4" s="411"/>
      <c r="G4" s="411"/>
      <c r="H4" s="411"/>
      <c r="I4" s="270"/>
      <c r="J4" s="270"/>
      <c r="K4" s="270"/>
      <c r="L4" s="270"/>
      <c r="M4" s="270"/>
      <c r="N4" s="270"/>
      <c r="O4" s="270"/>
    </row>
    <row r="5" spans="1:15">
      <c r="A5" s="270"/>
      <c r="B5" s="416" t="s">
        <v>343</v>
      </c>
      <c r="C5" s="416"/>
      <c r="D5" s="416"/>
      <c r="E5" s="416"/>
      <c r="F5" s="416"/>
      <c r="G5" s="416"/>
      <c r="H5" s="270"/>
      <c r="I5" s="270"/>
      <c r="J5" s="270"/>
      <c r="K5" s="270"/>
      <c r="L5" s="270"/>
      <c r="M5" s="270"/>
      <c r="N5" s="270"/>
      <c r="O5" s="270"/>
    </row>
    <row r="6" spans="1:15" ht="11.25" customHeight="1">
      <c r="A6" s="275"/>
      <c r="B6" s="275"/>
      <c r="C6" s="275"/>
      <c r="D6" s="275"/>
      <c r="E6" s="275"/>
      <c r="F6" s="275"/>
      <c r="G6" s="275"/>
      <c r="H6" s="275"/>
      <c r="I6" s="275"/>
      <c r="J6" s="441" t="s">
        <v>413</v>
      </c>
      <c r="K6" s="441"/>
      <c r="L6" s="270"/>
      <c r="M6" s="270"/>
      <c r="N6" s="270"/>
      <c r="O6" s="270"/>
    </row>
    <row r="7" spans="1:15" ht="15.75">
      <c r="A7" s="442" t="s">
        <v>412</v>
      </c>
      <c r="B7" s="442"/>
      <c r="C7" s="442"/>
      <c r="D7" s="442"/>
      <c r="E7" s="442"/>
      <c r="F7" s="442"/>
      <c r="G7" s="442"/>
      <c r="H7" s="442"/>
      <c r="I7" s="442"/>
      <c r="J7" s="442"/>
      <c r="K7" s="276"/>
      <c r="L7" s="277"/>
      <c r="M7" s="277"/>
      <c r="N7" s="277"/>
      <c r="O7" s="277"/>
    </row>
    <row r="8" spans="1:15">
      <c r="A8" s="270"/>
      <c r="B8" s="270"/>
      <c r="C8" s="270"/>
      <c r="D8" s="270"/>
      <c r="E8" s="270"/>
      <c r="F8" s="270"/>
      <c r="G8" s="270"/>
      <c r="H8" s="270"/>
      <c r="I8" s="278"/>
      <c r="J8" s="270"/>
      <c r="K8" s="279" t="s">
        <v>344</v>
      </c>
      <c r="L8" s="270"/>
      <c r="M8" s="270"/>
      <c r="N8" s="270"/>
      <c r="O8" s="270"/>
    </row>
    <row r="9" spans="1:15" ht="12" customHeight="1">
      <c r="A9" s="443" t="s">
        <v>345</v>
      </c>
      <c r="B9" s="444"/>
      <c r="C9" s="444"/>
      <c r="D9" s="445"/>
      <c r="E9" s="436" t="s">
        <v>385</v>
      </c>
      <c r="F9" s="433" t="s">
        <v>386</v>
      </c>
      <c r="G9" s="452"/>
      <c r="H9" s="433" t="s">
        <v>387</v>
      </c>
      <c r="I9" s="433" t="s">
        <v>388</v>
      </c>
      <c r="J9" s="433" t="s">
        <v>34</v>
      </c>
      <c r="K9" s="436" t="s">
        <v>389</v>
      </c>
      <c r="L9" s="270"/>
      <c r="M9" s="270"/>
      <c r="N9" s="270"/>
      <c r="O9" s="270"/>
    </row>
    <row r="10" spans="1:15">
      <c r="A10" s="446"/>
      <c r="B10" s="447"/>
      <c r="C10" s="447"/>
      <c r="D10" s="448"/>
      <c r="E10" s="437"/>
      <c r="F10" s="435"/>
      <c r="G10" s="453"/>
      <c r="H10" s="434"/>
      <c r="I10" s="434"/>
      <c r="J10" s="434"/>
      <c r="K10" s="437"/>
      <c r="L10" s="270"/>
      <c r="M10" s="272"/>
      <c r="N10" s="270"/>
      <c r="O10" s="270"/>
    </row>
    <row r="11" spans="1:15" ht="9" customHeight="1">
      <c r="A11" s="446"/>
      <c r="B11" s="447"/>
      <c r="C11" s="447"/>
      <c r="D11" s="448"/>
      <c r="E11" s="437"/>
      <c r="F11" s="439" t="s">
        <v>346</v>
      </c>
      <c r="G11" s="433" t="s">
        <v>390</v>
      </c>
      <c r="H11" s="434"/>
      <c r="I11" s="434"/>
      <c r="J11" s="434"/>
      <c r="K11" s="437"/>
      <c r="L11" s="270"/>
      <c r="M11" s="270"/>
      <c r="N11" s="272"/>
      <c r="O11" s="272"/>
    </row>
    <row r="12" spans="1:15" ht="42.75" customHeight="1">
      <c r="A12" s="449"/>
      <c r="B12" s="450"/>
      <c r="C12" s="450"/>
      <c r="D12" s="451"/>
      <c r="E12" s="438"/>
      <c r="F12" s="440"/>
      <c r="G12" s="435"/>
      <c r="H12" s="435"/>
      <c r="I12" s="435"/>
      <c r="J12" s="435"/>
      <c r="K12" s="438"/>
      <c r="L12" s="270"/>
      <c r="M12" s="270"/>
      <c r="N12" s="270"/>
      <c r="O12" s="270"/>
    </row>
    <row r="13" spans="1:15">
      <c r="A13" s="421" t="s">
        <v>348</v>
      </c>
      <c r="B13" s="422"/>
      <c r="C13" s="422"/>
      <c r="D13" s="423"/>
      <c r="E13" s="280">
        <v>0</v>
      </c>
      <c r="F13" s="281">
        <v>1000</v>
      </c>
      <c r="G13" s="282">
        <v>1000</v>
      </c>
      <c r="H13" s="283">
        <v>1260.3</v>
      </c>
      <c r="I13" s="283">
        <v>988.06</v>
      </c>
      <c r="J13" s="283">
        <v>988.06</v>
      </c>
      <c r="K13" s="345">
        <f>+H13-I13</f>
        <v>272.24</v>
      </c>
    </row>
    <row r="14" spans="1:15">
      <c r="A14" s="430" t="s">
        <v>391</v>
      </c>
      <c r="B14" s="431"/>
      <c r="C14" s="431"/>
      <c r="D14" s="432"/>
      <c r="E14" s="280"/>
      <c r="F14" s="281"/>
      <c r="G14" s="282"/>
      <c r="H14" s="283"/>
      <c r="I14" s="283"/>
      <c r="J14" s="283"/>
      <c r="K14" s="345"/>
    </row>
    <row r="15" spans="1:15">
      <c r="A15" s="430" t="s">
        <v>392</v>
      </c>
      <c r="B15" s="431"/>
      <c r="C15" s="431"/>
      <c r="D15" s="432"/>
      <c r="E15" s="285">
        <v>0</v>
      </c>
      <c r="F15" s="281">
        <v>3500</v>
      </c>
      <c r="G15" s="282">
        <v>2500</v>
      </c>
      <c r="H15" s="283">
        <v>2924</v>
      </c>
      <c r="I15" s="283">
        <v>1752.33</v>
      </c>
      <c r="J15" s="283">
        <v>1752.33</v>
      </c>
      <c r="K15" s="345">
        <f>+H15-I15</f>
        <v>1171.67</v>
      </c>
    </row>
    <row r="16" spans="1:15">
      <c r="A16" s="421" t="s">
        <v>393</v>
      </c>
      <c r="B16" s="422"/>
      <c r="C16" s="422"/>
      <c r="D16" s="423"/>
      <c r="E16" s="280"/>
      <c r="F16" s="281"/>
      <c r="G16" s="282"/>
      <c r="H16" s="282"/>
      <c r="I16" s="282"/>
      <c r="J16" s="284"/>
      <c r="K16" s="345"/>
    </row>
    <row r="17" spans="1:11">
      <c r="A17" s="421" t="s">
        <v>394</v>
      </c>
      <c r="B17" s="422"/>
      <c r="C17" s="422"/>
      <c r="D17" s="423"/>
      <c r="E17" s="286"/>
      <c r="F17" s="281"/>
      <c r="G17" s="282"/>
      <c r="H17" s="283"/>
      <c r="I17" s="283"/>
      <c r="J17" s="287"/>
      <c r="K17" s="288"/>
    </row>
    <row r="18" spans="1:11">
      <c r="A18" s="421" t="s">
        <v>395</v>
      </c>
      <c r="B18" s="422"/>
      <c r="C18" s="422"/>
      <c r="D18" s="423"/>
      <c r="E18" s="280"/>
      <c r="F18" s="345" t="s">
        <v>347</v>
      </c>
      <c r="G18" s="287" t="s">
        <v>347</v>
      </c>
      <c r="H18" s="282"/>
      <c r="I18" s="282"/>
      <c r="J18" s="284"/>
      <c r="K18" s="345"/>
    </row>
    <row r="19" spans="1:11">
      <c r="A19" s="421" t="s">
        <v>396</v>
      </c>
      <c r="B19" s="422"/>
      <c r="C19" s="422"/>
      <c r="D19" s="423"/>
      <c r="E19" s="280"/>
      <c r="F19" s="345" t="s">
        <v>347</v>
      </c>
      <c r="G19" s="287" t="s">
        <v>347</v>
      </c>
      <c r="H19" s="282"/>
      <c r="I19" s="282"/>
      <c r="J19" s="284"/>
      <c r="K19" s="345"/>
    </row>
    <row r="20" spans="1:11" ht="30.95" customHeight="1">
      <c r="A20" s="424" t="s">
        <v>397</v>
      </c>
      <c r="B20" s="425"/>
      <c r="C20" s="425"/>
      <c r="D20" s="426"/>
      <c r="E20" s="289">
        <v>0</v>
      </c>
      <c r="F20" s="289">
        <f>+F13+F14+F15</f>
        <v>4500</v>
      </c>
      <c r="G20" s="289">
        <f>+G13+G14+G15</f>
        <v>3500</v>
      </c>
      <c r="H20" s="289">
        <f>+H13+H14+H15</f>
        <v>4184.3</v>
      </c>
      <c r="I20" s="289">
        <f>+I13+I14+I15</f>
        <v>2740.39</v>
      </c>
      <c r="J20" s="289">
        <f>+J13+J14+J15</f>
        <v>2740.39</v>
      </c>
      <c r="K20" s="346" t="s">
        <v>347</v>
      </c>
    </row>
    <row r="21" spans="1:11" ht="30.95" customHeight="1">
      <c r="A21" s="424" t="s">
        <v>398</v>
      </c>
      <c r="B21" s="425"/>
      <c r="C21" s="425"/>
      <c r="D21" s="426"/>
      <c r="E21" s="429" t="s">
        <v>347</v>
      </c>
      <c r="F21" s="429" t="s">
        <v>347</v>
      </c>
      <c r="G21" s="417" t="s">
        <v>347</v>
      </c>
      <c r="H21" s="417" t="s">
        <v>347</v>
      </c>
      <c r="I21" s="417" t="s">
        <v>347</v>
      </c>
      <c r="J21" s="417" t="s">
        <v>347</v>
      </c>
      <c r="K21" s="419">
        <f>+K13+K14+K15</f>
        <v>1443.91</v>
      </c>
    </row>
    <row r="22" spans="1:11" ht="18.75" customHeight="1">
      <c r="A22" s="427"/>
      <c r="B22" s="413"/>
      <c r="C22" s="413"/>
      <c r="D22" s="428"/>
      <c r="E22" s="420"/>
      <c r="F22" s="420"/>
      <c r="G22" s="418"/>
      <c r="H22" s="418"/>
      <c r="I22" s="418"/>
      <c r="J22" s="418"/>
      <c r="K22" s="420"/>
    </row>
    <row r="23" spans="1:11" ht="7.5" customHeight="1">
      <c r="A23" s="270"/>
      <c r="B23" s="270"/>
      <c r="C23" s="270"/>
      <c r="D23" s="270"/>
      <c r="E23" s="270"/>
      <c r="F23" s="270"/>
      <c r="G23" s="270"/>
      <c r="H23" s="270"/>
      <c r="I23" s="270"/>
      <c r="J23" s="270"/>
      <c r="K23" s="270"/>
    </row>
    <row r="24" spans="1:11" ht="16.5" customHeight="1">
      <c r="A24" s="400" t="s">
        <v>408</v>
      </c>
      <c r="B24" s="400"/>
      <c r="C24" s="400"/>
      <c r="D24" s="400"/>
      <c r="E24" s="270"/>
      <c r="F24" s="270"/>
      <c r="G24" s="270"/>
      <c r="H24" s="344"/>
      <c r="I24" s="270"/>
      <c r="J24" s="411" t="s">
        <v>411</v>
      </c>
      <c r="K24" s="411"/>
    </row>
    <row r="25" spans="1:11" ht="11.25" customHeight="1">
      <c r="A25" s="270"/>
      <c r="B25" s="270"/>
      <c r="C25" s="270"/>
      <c r="D25" s="270"/>
      <c r="E25" s="270"/>
      <c r="F25" s="270"/>
      <c r="G25" s="270"/>
      <c r="H25" s="347" t="s">
        <v>220</v>
      </c>
      <c r="I25" s="270"/>
      <c r="J25" s="412"/>
      <c r="K25" s="412"/>
    </row>
    <row r="26" spans="1:11">
      <c r="A26" s="290" t="s">
        <v>381</v>
      </c>
      <c r="B26" s="270"/>
      <c r="C26" s="270"/>
      <c r="D26" s="270"/>
      <c r="E26" s="270"/>
      <c r="F26" s="270"/>
      <c r="G26" s="270"/>
      <c r="H26" s="344"/>
      <c r="I26" s="270"/>
      <c r="J26" s="411" t="s">
        <v>229</v>
      </c>
      <c r="K26" s="411"/>
    </row>
    <row r="27" spans="1:11">
      <c r="A27" s="270"/>
      <c r="B27" s="270"/>
      <c r="C27" s="270"/>
      <c r="D27" s="270"/>
      <c r="E27" s="270"/>
      <c r="F27" s="270"/>
      <c r="G27" s="270"/>
      <c r="H27" s="347" t="s">
        <v>220</v>
      </c>
      <c r="I27" s="270"/>
      <c r="J27" s="412"/>
      <c r="K27" s="412"/>
    </row>
    <row r="28" spans="1:11">
      <c r="A28" s="413" t="s">
        <v>399</v>
      </c>
      <c r="B28" s="413"/>
      <c r="C28" s="413"/>
      <c r="D28" s="413"/>
      <c r="E28" s="413"/>
      <c r="F28" s="413"/>
      <c r="G28" s="413"/>
      <c r="H28" s="291"/>
    </row>
    <row r="29" spans="1:11">
      <c r="A29" s="290" t="s">
        <v>400</v>
      </c>
      <c r="B29" s="270"/>
      <c r="C29" s="270"/>
      <c r="D29" s="270"/>
      <c r="E29" s="270"/>
      <c r="F29" s="270"/>
      <c r="G29" s="270"/>
      <c r="H29" s="270"/>
    </row>
    <row r="34" customFormat="1" ht="9.75" customHeight="1"/>
    <row r="35" customFormat="1" ht="26.25" customHeight="1"/>
  </sheetData>
  <mergeCells count="37"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  <mergeCell ref="A16:D16"/>
    <mergeCell ref="A17:D17"/>
    <mergeCell ref="A13:D13"/>
    <mergeCell ref="A14:D14"/>
    <mergeCell ref="J9:J12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J24:K24"/>
    <mergeCell ref="J25:K25"/>
    <mergeCell ref="J26:K26"/>
    <mergeCell ref="J27:K27"/>
    <mergeCell ref="A28:G28"/>
    <mergeCell ref="A24:D24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7" zoomScaleNormal="100" workbookViewId="0">
      <selection activeCell="B29" sqref="B29:E29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469" t="s">
        <v>349</v>
      </c>
      <c r="I1" s="470"/>
    </row>
    <row r="2" spans="2:18" ht="12" customHeight="1">
      <c r="D2" s="86"/>
      <c r="E2" s="86"/>
      <c r="F2" s="471" t="s">
        <v>350</v>
      </c>
      <c r="G2" s="472"/>
      <c r="H2" s="472"/>
      <c r="I2" s="473"/>
      <c r="J2" s="87"/>
      <c r="K2" s="87"/>
    </row>
    <row r="3" spans="2:18" ht="12" customHeight="1">
      <c r="D3" s="86"/>
      <c r="E3" s="86"/>
      <c r="F3" s="471" t="s">
        <v>351</v>
      </c>
      <c r="G3" s="472"/>
      <c r="H3" s="472"/>
      <c r="I3" s="87"/>
      <c r="J3" s="87"/>
      <c r="K3" s="87"/>
    </row>
    <row r="4" spans="2:18" ht="12" customHeight="1">
      <c r="D4" s="86"/>
      <c r="E4" s="86"/>
      <c r="F4" s="471" t="s">
        <v>352</v>
      </c>
      <c r="G4" s="472"/>
      <c r="H4" s="472"/>
      <c r="I4" s="87"/>
      <c r="J4" s="87"/>
      <c r="K4" s="87"/>
    </row>
    <row r="5" spans="2:18" ht="12" customHeight="1">
      <c r="D5" s="86"/>
      <c r="E5" s="86"/>
      <c r="F5" s="86" t="s">
        <v>353</v>
      </c>
      <c r="G5" s="86"/>
      <c r="H5" s="86"/>
      <c r="I5" s="86"/>
      <c r="J5" s="87"/>
      <c r="K5" s="87"/>
    </row>
    <row r="6" spans="2:18" ht="21.75" customHeight="1">
      <c r="C6" s="474" t="s">
        <v>354</v>
      </c>
      <c r="D6" s="474"/>
      <c r="E6" s="474"/>
      <c r="F6" s="474"/>
      <c r="G6" s="474"/>
      <c r="H6" s="474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372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468" t="s">
        <v>355</v>
      </c>
      <c r="D9" s="468"/>
      <c r="E9" s="468"/>
      <c r="F9" s="468"/>
      <c r="G9" s="468"/>
      <c r="H9" s="468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458" t="s">
        <v>414</v>
      </c>
      <c r="C10" s="458"/>
      <c r="D10" s="458"/>
      <c r="E10" s="458"/>
      <c r="F10" s="458"/>
      <c r="G10" s="458"/>
      <c r="H10" s="458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348"/>
      <c r="C11" s="348"/>
      <c r="D11" s="88"/>
      <c r="E11" s="351" t="s">
        <v>415</v>
      </c>
      <c r="F11" s="96"/>
      <c r="G11" s="348"/>
      <c r="H11" s="348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467" t="s">
        <v>416</v>
      </c>
      <c r="E12" s="467"/>
      <c r="F12" s="84"/>
    </row>
    <row r="13" spans="2:18">
      <c r="C13" s="88"/>
      <c r="D13" s="84"/>
      <c r="E13" s="97" t="s">
        <v>356</v>
      </c>
      <c r="F13" s="98"/>
    </row>
    <row r="14" spans="2:18" ht="12.75">
      <c r="C14" s="84"/>
      <c r="D14" s="84"/>
      <c r="E14" s="99" t="s">
        <v>357</v>
      </c>
      <c r="F14" s="100"/>
    </row>
    <row r="15" spans="2:18" ht="12" customHeight="1">
      <c r="B15" s="95"/>
    </row>
    <row r="16" spans="2:18" ht="12.75" customHeight="1">
      <c r="B16" s="101"/>
      <c r="H16" s="100" t="s">
        <v>358</v>
      </c>
    </row>
    <row r="17" spans="2:14" ht="22.5" customHeight="1">
      <c r="B17" s="459" t="s">
        <v>359</v>
      </c>
      <c r="C17" s="459" t="s">
        <v>360</v>
      </c>
      <c r="D17" s="461" t="s">
        <v>361</v>
      </c>
      <c r="E17" s="462"/>
      <c r="F17" s="462"/>
      <c r="G17" s="462"/>
      <c r="H17" s="463"/>
    </row>
    <row r="18" spans="2:14" ht="21" hidden="1" customHeight="1">
      <c r="B18" s="460"/>
      <c r="C18" s="460"/>
      <c r="D18" s="102"/>
      <c r="E18" s="103"/>
      <c r="F18" s="103"/>
      <c r="G18" s="103"/>
      <c r="H18" s="104"/>
    </row>
    <row r="19" spans="2:14" ht="12.75" hidden="1" customHeight="1">
      <c r="B19" s="460"/>
      <c r="C19" s="460"/>
      <c r="D19" s="459" t="s">
        <v>362</v>
      </c>
      <c r="E19" s="459" t="s">
        <v>363</v>
      </c>
      <c r="F19" s="465" t="s">
        <v>364</v>
      </c>
      <c r="G19" s="459" t="s">
        <v>365</v>
      </c>
      <c r="H19" s="459" t="s">
        <v>366</v>
      </c>
    </row>
    <row r="20" spans="2:14" ht="44.25" customHeight="1">
      <c r="B20" s="460"/>
      <c r="C20" s="460"/>
      <c r="D20" s="464"/>
      <c r="E20" s="464"/>
      <c r="F20" s="466"/>
      <c r="G20" s="464"/>
      <c r="H20" s="464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367</v>
      </c>
      <c r="D22" s="108">
        <v>544.79999999999995</v>
      </c>
      <c r="E22" s="109">
        <v>1879.2</v>
      </c>
      <c r="F22" s="109">
        <v>1252.33</v>
      </c>
      <c r="G22" s="110">
        <v>0</v>
      </c>
      <c r="H22" s="111">
        <f>D22+E22-F22-G22</f>
        <v>1171.67</v>
      </c>
    </row>
    <row r="23" spans="2:14" ht="18.75" customHeight="1">
      <c r="B23" s="107">
        <v>741</v>
      </c>
      <c r="C23" s="107" t="s">
        <v>368</v>
      </c>
      <c r="D23" s="108">
        <v>168.63</v>
      </c>
      <c r="E23" s="109">
        <v>973.5</v>
      </c>
      <c r="F23" s="109">
        <v>869.89</v>
      </c>
      <c r="G23" s="112">
        <v>0</v>
      </c>
      <c r="H23" s="111">
        <f>D23+E23-F23-G23</f>
        <v>272.24000000000012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369</v>
      </c>
      <c r="D27" s="111">
        <f>SUM(D22:D26)</f>
        <v>713.43</v>
      </c>
      <c r="E27" s="118">
        <f>SUM(E22:E26)</f>
        <v>2852.7</v>
      </c>
      <c r="F27" s="118">
        <f>SUM(F22:F26)</f>
        <v>2122.2199999999998</v>
      </c>
      <c r="G27" s="116">
        <v>0</v>
      </c>
      <c r="H27" s="111">
        <f>SUM(H22:H26)</f>
        <v>1443.9100000000003</v>
      </c>
    </row>
    <row r="29" spans="2:14" ht="15.75" customHeight="1">
      <c r="B29" s="400" t="s">
        <v>408</v>
      </c>
      <c r="C29" s="400"/>
      <c r="D29" s="400"/>
      <c r="E29" s="400"/>
      <c r="F29" s="84"/>
      <c r="G29" s="411" t="s">
        <v>411</v>
      </c>
      <c r="H29" s="411"/>
      <c r="J29" s="119"/>
      <c r="L29" s="93"/>
    </row>
    <row r="30" spans="2:14" ht="21.75" customHeight="1">
      <c r="B30" s="454" t="s">
        <v>370</v>
      </c>
      <c r="C30" s="454"/>
      <c r="D30" s="120"/>
      <c r="E30" s="121" t="s">
        <v>220</v>
      </c>
      <c r="F30" s="122"/>
      <c r="G30" s="455" t="s">
        <v>221</v>
      </c>
      <c r="H30" s="455"/>
      <c r="I30" s="123"/>
      <c r="J30" s="124"/>
      <c r="L30" s="125"/>
    </row>
    <row r="31" spans="2:14" ht="12" customHeight="1">
      <c r="B31" s="456"/>
      <c r="C31" s="456"/>
      <c r="D31" s="456"/>
      <c r="E31" s="456"/>
      <c r="F31" s="84"/>
      <c r="I31" s="98"/>
      <c r="J31" s="96"/>
      <c r="K31" s="96"/>
      <c r="L31" s="93"/>
    </row>
    <row r="32" spans="2:14" ht="14.25" customHeight="1">
      <c r="B32" s="456" t="s">
        <v>381</v>
      </c>
      <c r="C32" s="456"/>
      <c r="D32" s="456"/>
      <c r="E32" s="456"/>
      <c r="F32" s="84"/>
      <c r="G32" s="457" t="s">
        <v>229</v>
      </c>
      <c r="H32" s="457"/>
      <c r="I32" s="126"/>
      <c r="J32" s="119"/>
      <c r="L32" s="93"/>
      <c r="N32" s="127"/>
    </row>
    <row r="33" spans="2:14" ht="17.25" customHeight="1">
      <c r="B33" s="454" t="s">
        <v>371</v>
      </c>
      <c r="C33" s="454"/>
      <c r="D33" s="128"/>
      <c r="E33" s="121" t="s">
        <v>220</v>
      </c>
      <c r="F33" s="121"/>
      <c r="G33" s="455" t="s">
        <v>221</v>
      </c>
      <c r="H33" s="455"/>
      <c r="I33" s="129"/>
      <c r="J33" s="124"/>
      <c r="L33" s="125"/>
      <c r="N33" s="130"/>
    </row>
    <row r="34" spans="2:14">
      <c r="B34" s="84" t="s">
        <v>404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5">
    <mergeCell ref="C9:H9"/>
    <mergeCell ref="H1:I1"/>
    <mergeCell ref="F2:I2"/>
    <mergeCell ref="F3:H3"/>
    <mergeCell ref="F4:H4"/>
    <mergeCell ref="C6:H6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B33:C33"/>
    <mergeCell ref="G33:H33"/>
    <mergeCell ref="G29:H29"/>
    <mergeCell ref="B30:C30"/>
    <mergeCell ref="G30:H30"/>
    <mergeCell ref="B31:E31"/>
    <mergeCell ref="B32:E32"/>
    <mergeCell ref="G32:H32"/>
    <mergeCell ref="B29:E2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2"/>
  <sheetViews>
    <sheetView topLeftCell="A4" zoomScaleNormal="100" workbookViewId="0">
      <selection activeCell="M27" sqref="M27"/>
    </sheetView>
  </sheetViews>
  <sheetFormatPr defaultRowHeight="15"/>
  <cols>
    <col min="1" max="1" width="6.42578125" style="353" customWidth="1"/>
    <col min="2" max="2" width="13.7109375" style="353" customWidth="1"/>
    <col min="3" max="3" width="11.5703125" style="353" customWidth="1"/>
    <col min="4" max="4" width="9.140625" style="353"/>
    <col min="5" max="5" width="7.140625" style="353" customWidth="1"/>
    <col min="6" max="6" width="13.7109375" style="353" customWidth="1"/>
    <col min="7" max="7" width="10" style="353" customWidth="1"/>
    <col min="8" max="8" width="13.5703125" style="353" customWidth="1"/>
    <col min="9" max="9" width="9.140625" style="353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9" t="s">
        <v>230</v>
      </c>
      <c r="B2" s="479"/>
      <c r="C2" s="479"/>
      <c r="D2" s="479"/>
      <c r="E2" s="479"/>
      <c r="F2" s="479"/>
      <c r="G2" s="479"/>
      <c r="H2" s="479"/>
    </row>
    <row r="3" spans="1:9">
      <c r="A3" s="480" t="s">
        <v>231</v>
      </c>
      <c r="B3" s="480"/>
      <c r="C3" s="480"/>
      <c r="D3" s="480"/>
      <c r="E3" s="480"/>
      <c r="F3" s="480"/>
      <c r="G3" s="480"/>
      <c r="H3" s="480"/>
    </row>
    <row r="6" spans="1:9">
      <c r="A6" s="481" t="s">
        <v>417</v>
      </c>
      <c r="B6" s="481"/>
      <c r="C6" s="481"/>
      <c r="D6" s="481"/>
      <c r="E6" s="481"/>
      <c r="F6" s="481"/>
      <c r="G6" s="481"/>
      <c r="H6" s="481"/>
    </row>
    <row r="9" spans="1:9" ht="15.75" customHeight="1">
      <c r="A9" s="482" t="s">
        <v>232</v>
      </c>
      <c r="B9" s="482"/>
      <c r="C9" s="482"/>
      <c r="D9" s="482"/>
      <c r="E9" s="482"/>
      <c r="F9" s="482"/>
      <c r="G9" s="482"/>
      <c r="H9" s="482"/>
      <c r="I9"/>
    </row>
    <row r="10" spans="1:9">
      <c r="D10" s="1"/>
    </row>
    <row r="11" spans="1:9">
      <c r="C11" s="481" t="s">
        <v>402</v>
      </c>
      <c r="D11" s="481"/>
      <c r="E11" s="481"/>
      <c r="F11" s="481"/>
    </row>
    <row r="12" spans="1:9">
      <c r="B12" s="483"/>
      <c r="C12" s="483"/>
      <c r="D12" s="483"/>
      <c r="E12" s="483"/>
      <c r="F12" s="483"/>
      <c r="G12" s="483"/>
    </row>
    <row r="14" spans="1:9" ht="28.5" customHeight="1">
      <c r="A14" s="475" t="s">
        <v>233</v>
      </c>
      <c r="B14" s="475"/>
      <c r="C14" s="2" t="s">
        <v>418</v>
      </c>
      <c r="D14" s="3"/>
      <c r="E14" s="3"/>
      <c r="F14" s="3"/>
      <c r="G14" s="3"/>
      <c r="H14" s="3"/>
      <c r="I14"/>
    </row>
    <row r="15" spans="1:9">
      <c r="A15" s="484" t="s">
        <v>234</v>
      </c>
      <c r="B15" s="484"/>
      <c r="C15" s="484"/>
      <c r="D15" s="484"/>
      <c r="E15" s="484"/>
      <c r="F15" s="484"/>
      <c r="G15" s="484"/>
      <c r="H15" s="484"/>
    </row>
    <row r="16" spans="1:9" ht="28.5" customHeight="1">
      <c r="A16" s="292" t="s">
        <v>235</v>
      </c>
      <c r="B16" s="292" t="s">
        <v>236</v>
      </c>
      <c r="C16" s="485" t="s">
        <v>237</v>
      </c>
      <c r="D16" s="486"/>
      <c r="E16" s="487"/>
      <c r="F16" s="292" t="s">
        <v>238</v>
      </c>
      <c r="G16" s="293" t="s">
        <v>239</v>
      </c>
      <c r="H16" s="293" t="s">
        <v>240</v>
      </c>
      <c r="I16"/>
    </row>
    <row r="17" spans="1:8">
      <c r="A17" s="4">
        <v>1</v>
      </c>
      <c r="B17" s="352" t="s">
        <v>22</v>
      </c>
      <c r="C17" s="478" t="s">
        <v>243</v>
      </c>
      <c r="D17" s="478"/>
      <c r="E17" s="478"/>
      <c r="F17" s="5" t="s">
        <v>223</v>
      </c>
      <c r="G17" s="6" t="s">
        <v>223</v>
      </c>
      <c r="H17" s="7">
        <v>13118.71</v>
      </c>
    </row>
    <row r="18" spans="1:8">
      <c r="A18" s="4">
        <v>2</v>
      </c>
      <c r="B18" s="352" t="s">
        <v>22</v>
      </c>
      <c r="C18" s="478" t="s">
        <v>403</v>
      </c>
      <c r="D18" s="478"/>
      <c r="E18" s="478"/>
      <c r="F18" s="5" t="s">
        <v>223</v>
      </c>
      <c r="G18" s="6" t="s">
        <v>223</v>
      </c>
      <c r="H18" s="7">
        <v>25831.94</v>
      </c>
    </row>
    <row r="19" spans="1:8">
      <c r="A19" s="4">
        <v>3</v>
      </c>
      <c r="B19" s="352" t="s">
        <v>22</v>
      </c>
      <c r="C19" s="478" t="s">
        <v>241</v>
      </c>
      <c r="D19" s="478"/>
      <c r="E19" s="478"/>
      <c r="F19" s="5" t="s">
        <v>223</v>
      </c>
      <c r="G19" s="6" t="s">
        <v>223</v>
      </c>
      <c r="H19" s="7">
        <v>637914.55000000005</v>
      </c>
    </row>
    <row r="20" spans="1:8">
      <c r="A20" s="4"/>
      <c r="B20" s="352"/>
      <c r="C20" s="488" t="s">
        <v>228</v>
      </c>
      <c r="D20" s="488"/>
      <c r="E20" s="488"/>
      <c r="F20" s="8" t="s">
        <v>223</v>
      </c>
      <c r="G20" s="9" t="s">
        <v>223</v>
      </c>
      <c r="H20" s="10">
        <f>0+H17+H18+H19</f>
        <v>676865.20000000007</v>
      </c>
    </row>
    <row r="21" spans="1:8">
      <c r="A21" s="4">
        <v>4</v>
      </c>
      <c r="B21" s="352" t="s">
        <v>224</v>
      </c>
      <c r="C21" s="478" t="s">
        <v>243</v>
      </c>
      <c r="D21" s="478"/>
      <c r="E21" s="478"/>
      <c r="F21" s="5" t="s">
        <v>223</v>
      </c>
      <c r="G21" s="6" t="s">
        <v>223</v>
      </c>
      <c r="H21" s="7">
        <v>35354</v>
      </c>
    </row>
    <row r="22" spans="1:8" ht="12" customHeight="1">
      <c r="A22" s="4">
        <v>5</v>
      </c>
      <c r="B22" s="352" t="s">
        <v>224</v>
      </c>
      <c r="C22" s="478" t="s">
        <v>244</v>
      </c>
      <c r="D22" s="478"/>
      <c r="E22" s="478"/>
      <c r="F22" s="5" t="s">
        <v>223</v>
      </c>
      <c r="G22" s="6" t="s">
        <v>223</v>
      </c>
      <c r="H22" s="7">
        <v>35354</v>
      </c>
    </row>
    <row r="23" spans="1:8">
      <c r="A23" s="4"/>
      <c r="B23" s="352"/>
      <c r="C23" s="488" t="s">
        <v>228</v>
      </c>
      <c r="D23" s="488"/>
      <c r="E23" s="488"/>
      <c r="F23" s="8" t="s">
        <v>223</v>
      </c>
      <c r="G23" s="9" t="s">
        <v>223</v>
      </c>
      <c r="H23" s="10">
        <f>0+H21</f>
        <v>35354</v>
      </c>
    </row>
    <row r="24" spans="1:8">
      <c r="C24" s="490"/>
      <c r="D24" s="490"/>
      <c r="E24" s="490"/>
    </row>
    <row r="26" spans="1:8" ht="31.5" customHeight="1">
      <c r="A26" s="475" t="s">
        <v>408</v>
      </c>
      <c r="B26" s="475"/>
      <c r="C26" s="475"/>
      <c r="D26" s="475"/>
      <c r="E26" s="489" t="s">
        <v>423</v>
      </c>
      <c r="F26" s="477"/>
      <c r="G26" s="477"/>
      <c r="H26" s="477"/>
    </row>
    <row r="27" spans="1:8">
      <c r="E27" s="476" t="s">
        <v>245</v>
      </c>
      <c r="F27" s="476"/>
      <c r="G27" s="476"/>
      <c r="H27" s="476"/>
    </row>
    <row r="30" spans="1:8" ht="33.75" customHeight="1">
      <c r="A30" s="475" t="s">
        <v>381</v>
      </c>
      <c r="B30" s="475"/>
      <c r="C30" s="475"/>
      <c r="D30" s="475"/>
      <c r="E30" s="477" t="s">
        <v>229</v>
      </c>
      <c r="F30" s="477"/>
      <c r="G30" s="477"/>
      <c r="H30" s="477"/>
    </row>
    <row r="31" spans="1:8" ht="13.5" customHeight="1">
      <c r="E31" s="476" t="s">
        <v>245</v>
      </c>
      <c r="F31" s="476"/>
      <c r="G31" s="476"/>
      <c r="H31" s="476"/>
    </row>
    <row r="32" spans="1:8">
      <c r="A32" s="373" t="s">
        <v>404</v>
      </c>
      <c r="B32" s="373"/>
      <c r="C32" s="373"/>
      <c r="D32" s="373"/>
    </row>
  </sheetData>
  <mergeCells count="23">
    <mergeCell ref="E27:H27"/>
    <mergeCell ref="C21:E21"/>
    <mergeCell ref="C22:E22"/>
    <mergeCell ref="C23:E23"/>
    <mergeCell ref="E26:H26"/>
    <mergeCell ref="C24:E24"/>
    <mergeCell ref="A26:D26"/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7" zoomScaleNormal="100" workbookViewId="0">
      <selection activeCell="A32" sqref="A32:D32"/>
    </sheetView>
  </sheetViews>
  <sheetFormatPr defaultRowHeight="15"/>
  <cols>
    <col min="1" max="1" width="6.42578125" style="350" customWidth="1"/>
    <col min="2" max="2" width="13.7109375" style="350" customWidth="1"/>
    <col min="3" max="3" width="11.5703125" style="350" customWidth="1"/>
    <col min="4" max="4" width="9.140625" style="350"/>
    <col min="5" max="5" width="7.140625" style="350" customWidth="1"/>
    <col min="6" max="6" width="13.7109375" style="350" customWidth="1"/>
    <col min="7" max="7" width="10" style="350" customWidth="1"/>
    <col min="8" max="8" width="13.5703125" style="350" customWidth="1"/>
    <col min="9" max="9" width="9.140625" style="350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9" t="s">
        <v>230</v>
      </c>
      <c r="B2" s="479"/>
      <c r="C2" s="479"/>
      <c r="D2" s="479"/>
      <c r="E2" s="479"/>
      <c r="F2" s="479"/>
      <c r="G2" s="479"/>
      <c r="H2" s="479"/>
    </row>
    <row r="3" spans="1:9">
      <c r="A3" s="480" t="s">
        <v>231</v>
      </c>
      <c r="B3" s="480"/>
      <c r="C3" s="480"/>
      <c r="D3" s="480"/>
      <c r="E3" s="480"/>
      <c r="F3" s="480"/>
      <c r="G3" s="480"/>
      <c r="H3" s="480"/>
    </row>
    <row r="6" spans="1:9">
      <c r="A6" s="481" t="s">
        <v>417</v>
      </c>
      <c r="B6" s="481"/>
      <c r="C6" s="481"/>
      <c r="D6" s="481"/>
      <c r="E6" s="481"/>
      <c r="F6" s="481"/>
      <c r="G6" s="481"/>
      <c r="H6" s="481"/>
    </row>
    <row r="9" spans="1:9" ht="15.75" customHeight="1">
      <c r="A9" s="482" t="s">
        <v>232</v>
      </c>
      <c r="B9" s="482"/>
      <c r="C9" s="482"/>
      <c r="D9" s="482"/>
      <c r="E9" s="482"/>
      <c r="F9" s="482"/>
      <c r="G9" s="482"/>
      <c r="H9" s="482"/>
      <c r="I9"/>
    </row>
    <row r="10" spans="1:9">
      <c r="D10" s="1"/>
    </row>
    <row r="11" spans="1:9">
      <c r="C11" s="481" t="s">
        <v>402</v>
      </c>
      <c r="D11" s="481"/>
      <c r="E11" s="481"/>
      <c r="F11" s="481"/>
    </row>
    <row r="12" spans="1:9">
      <c r="B12" s="483"/>
      <c r="C12" s="483"/>
      <c r="D12" s="483"/>
      <c r="E12" s="483"/>
      <c r="F12" s="483"/>
      <c r="G12" s="483"/>
    </row>
    <row r="14" spans="1:9" ht="28.5" customHeight="1">
      <c r="A14" s="475" t="s">
        <v>233</v>
      </c>
      <c r="B14" s="475"/>
      <c r="C14" s="2" t="s">
        <v>418</v>
      </c>
      <c r="D14" s="3"/>
      <c r="E14" s="3"/>
      <c r="F14" s="3"/>
      <c r="G14" s="3"/>
      <c r="H14" s="3"/>
      <c r="I14"/>
    </row>
    <row r="15" spans="1:9">
      <c r="A15" s="484" t="s">
        <v>234</v>
      </c>
      <c r="B15" s="484"/>
      <c r="C15" s="484"/>
      <c r="D15" s="484"/>
      <c r="E15" s="484"/>
      <c r="F15" s="484"/>
      <c r="G15" s="484"/>
      <c r="H15" s="484"/>
    </row>
    <row r="16" spans="1:9" ht="28.5" customHeight="1">
      <c r="A16" s="292" t="s">
        <v>235</v>
      </c>
      <c r="B16" s="292" t="s">
        <v>236</v>
      </c>
      <c r="C16" s="485" t="s">
        <v>237</v>
      </c>
      <c r="D16" s="486"/>
      <c r="E16" s="487"/>
      <c r="F16" s="292" t="s">
        <v>238</v>
      </c>
      <c r="G16" s="293" t="s">
        <v>239</v>
      </c>
      <c r="H16" s="293" t="s">
        <v>240</v>
      </c>
      <c r="I16"/>
    </row>
    <row r="17" spans="1:8">
      <c r="A17" s="4">
        <v>1</v>
      </c>
      <c r="B17" s="349" t="s">
        <v>22</v>
      </c>
      <c r="C17" s="478" t="s">
        <v>243</v>
      </c>
      <c r="D17" s="478"/>
      <c r="E17" s="478"/>
      <c r="F17" s="5" t="s">
        <v>242</v>
      </c>
      <c r="G17" s="6">
        <v>7</v>
      </c>
      <c r="H17" s="7">
        <v>13118.71</v>
      </c>
    </row>
    <row r="18" spans="1:8">
      <c r="A18" s="4">
        <v>2</v>
      </c>
      <c r="B18" s="349" t="s">
        <v>22</v>
      </c>
      <c r="C18" s="478" t="s">
        <v>403</v>
      </c>
      <c r="D18" s="478"/>
      <c r="E18" s="478"/>
      <c r="F18" s="5" t="s">
        <v>242</v>
      </c>
      <c r="G18" s="6">
        <v>7</v>
      </c>
      <c r="H18" s="7">
        <v>25831.94</v>
      </c>
    </row>
    <row r="19" spans="1:8">
      <c r="A19" s="4">
        <v>3</v>
      </c>
      <c r="B19" s="349" t="s">
        <v>22</v>
      </c>
      <c r="C19" s="478" t="s">
        <v>241</v>
      </c>
      <c r="D19" s="478"/>
      <c r="E19" s="478"/>
      <c r="F19" s="5" t="s">
        <v>242</v>
      </c>
      <c r="G19" s="6">
        <v>7</v>
      </c>
      <c r="H19" s="7">
        <v>637914.55000000005</v>
      </c>
    </row>
    <row r="20" spans="1:8">
      <c r="A20" s="4"/>
      <c r="B20" s="349"/>
      <c r="C20" s="488" t="s">
        <v>228</v>
      </c>
      <c r="D20" s="488"/>
      <c r="E20" s="488"/>
      <c r="F20" s="8" t="s">
        <v>242</v>
      </c>
      <c r="G20" s="9">
        <v>7</v>
      </c>
      <c r="H20" s="10">
        <f>0+H17+H18+H19</f>
        <v>676865.20000000007</v>
      </c>
    </row>
    <row r="21" spans="1:8">
      <c r="A21" s="4">
        <v>4</v>
      </c>
      <c r="B21" s="349" t="s">
        <v>224</v>
      </c>
      <c r="C21" s="478" t="s">
        <v>243</v>
      </c>
      <c r="D21" s="478"/>
      <c r="E21" s="478"/>
      <c r="F21" s="5" t="s">
        <v>242</v>
      </c>
      <c r="G21" s="6">
        <v>7</v>
      </c>
      <c r="H21" s="7">
        <v>35354</v>
      </c>
    </row>
    <row r="22" spans="1:8" ht="11.25" customHeight="1">
      <c r="A22" s="4">
        <v>5</v>
      </c>
      <c r="B22" s="349" t="s">
        <v>224</v>
      </c>
      <c r="C22" s="478" t="s">
        <v>244</v>
      </c>
      <c r="D22" s="478"/>
      <c r="E22" s="478"/>
      <c r="F22" s="5" t="s">
        <v>242</v>
      </c>
      <c r="G22" s="6">
        <v>7</v>
      </c>
      <c r="H22" s="7">
        <v>35354</v>
      </c>
    </row>
    <row r="23" spans="1:8">
      <c r="A23" s="4"/>
      <c r="B23" s="349"/>
      <c r="C23" s="488" t="s">
        <v>228</v>
      </c>
      <c r="D23" s="488"/>
      <c r="E23" s="488"/>
      <c r="F23" s="8" t="s">
        <v>242</v>
      </c>
      <c r="G23" s="9">
        <v>7</v>
      </c>
      <c r="H23" s="10">
        <f>0+H21</f>
        <v>35354</v>
      </c>
    </row>
    <row r="24" spans="1:8">
      <c r="C24" s="490"/>
      <c r="D24" s="490"/>
      <c r="E24" s="490"/>
    </row>
    <row r="26" spans="1:8" ht="27" customHeight="1">
      <c r="A26" s="475" t="s">
        <v>408</v>
      </c>
      <c r="B26" s="475"/>
      <c r="C26" s="475"/>
      <c r="D26" s="475"/>
      <c r="E26" s="489" t="s">
        <v>423</v>
      </c>
      <c r="F26" s="477"/>
      <c r="G26" s="477"/>
      <c r="H26" s="477"/>
    </row>
    <row r="27" spans="1:8">
      <c r="E27" s="476" t="s">
        <v>245</v>
      </c>
      <c r="F27" s="476"/>
      <c r="G27" s="476"/>
      <c r="H27" s="476"/>
    </row>
    <row r="29" spans="1:8" ht="3.75" customHeight="1"/>
    <row r="30" spans="1:8" ht="28.5" customHeight="1">
      <c r="A30" s="475" t="s">
        <v>381</v>
      </c>
      <c r="B30" s="475"/>
      <c r="C30" s="475"/>
      <c r="D30" s="475"/>
      <c r="E30" s="477" t="s">
        <v>229</v>
      </c>
      <c r="F30" s="477"/>
      <c r="G30" s="477"/>
      <c r="H30" s="477"/>
    </row>
    <row r="31" spans="1:8">
      <c r="E31" s="476" t="s">
        <v>245</v>
      </c>
      <c r="F31" s="476"/>
      <c r="G31" s="476"/>
      <c r="H31" s="476"/>
    </row>
    <row r="32" spans="1:8">
      <c r="A32" s="373" t="s">
        <v>404</v>
      </c>
      <c r="B32" s="373"/>
      <c r="C32" s="373"/>
      <c r="D32" s="373"/>
    </row>
    <row r="35" ht="9.75" customHeight="1"/>
    <row r="36" ht="30.75" customHeight="1"/>
  </sheetData>
  <mergeCells count="23">
    <mergeCell ref="A30:D30"/>
    <mergeCell ref="E30:H30"/>
    <mergeCell ref="E31:H31"/>
    <mergeCell ref="C22:E22"/>
    <mergeCell ref="C23:E23"/>
    <mergeCell ref="C24:E24"/>
    <mergeCell ref="A26:D26"/>
    <mergeCell ref="E26:H26"/>
    <mergeCell ref="E27:H27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2:H2"/>
    <mergeCell ref="A3:H3"/>
    <mergeCell ref="A6:H6"/>
    <mergeCell ref="A9:H9"/>
    <mergeCell ref="C11:F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0D21-77AD-4F40-9686-3654D86BE950}">
  <sheetPr>
    <tabColor theme="0"/>
  </sheetPr>
  <dimension ref="A1:L98"/>
  <sheetViews>
    <sheetView topLeftCell="A10" zoomScaleNormal="100" workbookViewId="0">
      <selection activeCell="A11" sqref="A11:K11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2" style="83" customWidth="1"/>
    <col min="12" max="12" width="9.140625" style="355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62"/>
      <c r="B1" s="362"/>
      <c r="C1" s="362"/>
      <c r="D1" s="362"/>
      <c r="E1" s="362"/>
      <c r="F1" s="362"/>
      <c r="G1" s="362"/>
      <c r="H1" s="44" t="s">
        <v>297</v>
      </c>
      <c r="I1" s="356"/>
      <c r="J1" s="355"/>
      <c r="K1" s="362"/>
    </row>
    <row r="2" spans="1:11">
      <c r="A2" s="362"/>
      <c r="B2" s="362"/>
      <c r="C2" s="362"/>
      <c r="D2" s="362"/>
      <c r="E2" s="362"/>
      <c r="F2" s="362"/>
      <c r="G2" s="362"/>
      <c r="H2" s="44" t="s">
        <v>298</v>
      </c>
      <c r="I2" s="356"/>
      <c r="J2" s="355"/>
      <c r="K2" s="362"/>
    </row>
    <row r="3" spans="1:11" ht="15.75" customHeight="1">
      <c r="A3" s="362"/>
      <c r="B3" s="362"/>
      <c r="C3" s="362"/>
      <c r="D3" s="362"/>
      <c r="E3" s="362"/>
      <c r="F3" s="362"/>
      <c r="G3" s="362"/>
      <c r="H3" s="44" t="s">
        <v>299</v>
      </c>
      <c r="I3" s="356"/>
      <c r="J3" s="45"/>
      <c r="K3" s="362"/>
    </row>
    <row r="4" spans="1:11" ht="6.75" customHeight="1">
      <c r="A4" s="362"/>
      <c r="B4" s="362"/>
      <c r="C4" s="362"/>
      <c r="D4" s="362"/>
      <c r="E4" s="362"/>
      <c r="F4" s="362"/>
      <c r="G4" s="362"/>
      <c r="I4" s="355"/>
      <c r="J4" s="45"/>
      <c r="K4" s="362"/>
    </row>
    <row r="5" spans="1:11">
      <c r="A5" s="508" t="s">
        <v>300</v>
      </c>
      <c r="B5" s="508"/>
      <c r="C5" s="508"/>
      <c r="D5" s="508"/>
      <c r="E5" s="508"/>
      <c r="F5" s="508"/>
      <c r="G5" s="508"/>
      <c r="H5" s="508"/>
      <c r="I5" s="508"/>
      <c r="J5" s="508"/>
      <c r="K5" s="508"/>
    </row>
    <row r="6" spans="1:11" ht="30" customHeight="1">
      <c r="A6" s="476" t="s">
        <v>5</v>
      </c>
      <c r="B6" s="476"/>
      <c r="C6" s="476"/>
      <c r="D6" s="476"/>
      <c r="E6" s="476"/>
      <c r="F6" s="476"/>
      <c r="G6" s="476"/>
      <c r="H6" s="476"/>
      <c r="I6" s="476"/>
      <c r="J6" s="476"/>
      <c r="K6" s="476"/>
    </row>
    <row r="7" spans="1:11">
      <c r="A7" s="476" t="s">
        <v>6</v>
      </c>
      <c r="B7" s="476"/>
      <c r="C7" s="476"/>
      <c r="D7" s="476"/>
      <c r="E7" s="476"/>
      <c r="F7" s="476"/>
      <c r="G7" s="476"/>
      <c r="H7" s="476"/>
      <c r="I7" s="476"/>
      <c r="J7" s="476"/>
      <c r="K7" s="476"/>
    </row>
    <row r="8" spans="1:11" ht="7.5" customHeight="1">
      <c r="A8" s="358"/>
      <c r="B8" s="358"/>
      <c r="C8" s="358"/>
      <c r="D8" s="358"/>
      <c r="E8" s="358"/>
      <c r="F8" s="354"/>
      <c r="G8" s="500"/>
      <c r="H8" s="500"/>
      <c r="I8" s="476"/>
      <c r="J8" s="476"/>
      <c r="K8" s="476"/>
    </row>
    <row r="9" spans="1:11" ht="15" customHeight="1">
      <c r="A9" s="509" t="s">
        <v>301</v>
      </c>
      <c r="B9" s="510"/>
      <c r="C9" s="510"/>
      <c r="D9" s="510"/>
      <c r="E9" s="510"/>
      <c r="F9" s="510"/>
      <c r="G9" s="510"/>
      <c r="H9" s="510"/>
      <c r="I9" s="510"/>
      <c r="J9" s="510"/>
      <c r="K9" s="510"/>
    </row>
    <row r="10" spans="1:11" ht="7.5" customHeight="1">
      <c r="A10" s="359"/>
      <c r="B10" s="360"/>
      <c r="C10" s="360"/>
      <c r="D10" s="360"/>
      <c r="E10" s="360"/>
      <c r="F10" s="360"/>
      <c r="G10" s="360"/>
      <c r="H10" s="360"/>
      <c r="I10" s="360"/>
      <c r="J10" s="360"/>
      <c r="K10" s="360"/>
    </row>
    <row r="11" spans="1:11">
      <c r="A11" s="507" t="s">
        <v>420</v>
      </c>
      <c r="B11" s="476"/>
      <c r="C11" s="476"/>
      <c r="D11" s="476"/>
      <c r="E11" s="476"/>
      <c r="F11" s="476"/>
      <c r="G11" s="476"/>
      <c r="H11" s="476"/>
      <c r="I11" s="476"/>
      <c r="J11" s="476"/>
      <c r="K11" s="476"/>
    </row>
    <row r="12" spans="1:11">
      <c r="A12" s="476" t="s">
        <v>407</v>
      </c>
      <c r="B12" s="476"/>
      <c r="C12" s="476"/>
      <c r="D12" s="476"/>
      <c r="E12" s="476"/>
      <c r="F12" s="476"/>
      <c r="G12" s="476"/>
      <c r="H12" s="476"/>
      <c r="I12" s="476"/>
      <c r="J12" s="476"/>
      <c r="K12" s="476"/>
    </row>
    <row r="13" spans="1:11">
      <c r="A13" s="511" t="s">
        <v>425</v>
      </c>
      <c r="B13" s="476"/>
      <c r="C13" s="476"/>
      <c r="D13" s="476"/>
      <c r="E13" s="476"/>
      <c r="F13" s="476"/>
      <c r="G13" s="476"/>
      <c r="H13" s="476"/>
      <c r="I13" s="476"/>
      <c r="J13" s="476"/>
      <c r="K13" s="476"/>
    </row>
    <row r="14" spans="1:11" ht="11.25" customHeight="1">
      <c r="A14" s="359"/>
      <c r="B14" s="360"/>
      <c r="C14" s="360"/>
      <c r="D14" s="360"/>
      <c r="E14" s="360"/>
      <c r="F14" s="360"/>
      <c r="G14" s="354"/>
      <c r="H14" s="354"/>
      <c r="I14" s="354"/>
      <c r="J14" s="354"/>
      <c r="K14" s="354"/>
    </row>
    <row r="15" spans="1:11">
      <c r="A15" s="507" t="s">
        <v>8</v>
      </c>
      <c r="B15" s="476"/>
      <c r="C15" s="476"/>
      <c r="D15" s="476"/>
      <c r="E15" s="476"/>
      <c r="F15" s="476"/>
      <c r="G15" s="476"/>
      <c r="H15" s="476"/>
      <c r="I15" s="476"/>
      <c r="J15" s="476"/>
      <c r="K15" s="476"/>
    </row>
    <row r="16" spans="1:11" ht="15" customHeight="1">
      <c r="A16" s="476" t="s">
        <v>421</v>
      </c>
      <c r="B16" s="476"/>
      <c r="C16" s="476"/>
      <c r="D16" s="476"/>
      <c r="E16" s="476"/>
      <c r="F16" s="476"/>
      <c r="G16" s="476"/>
      <c r="H16" s="476"/>
      <c r="I16" s="476"/>
      <c r="J16" s="476"/>
      <c r="K16" s="476"/>
    </row>
    <row r="17" spans="1:11">
      <c r="A17" s="357"/>
      <c r="B17" s="354"/>
      <c r="C17" s="354"/>
      <c r="D17" s="354"/>
      <c r="E17" s="354"/>
      <c r="F17" s="354"/>
      <c r="G17" s="354" t="s">
        <v>302</v>
      </c>
      <c r="H17" s="354"/>
      <c r="I17" s="362"/>
      <c r="J17" s="362"/>
      <c r="K17" s="47"/>
    </row>
    <row r="18" spans="1:11" ht="9" customHeight="1">
      <c r="A18" s="476"/>
      <c r="B18" s="476"/>
      <c r="C18" s="476"/>
      <c r="D18" s="476"/>
      <c r="E18" s="476"/>
      <c r="F18" s="476"/>
      <c r="G18" s="476"/>
      <c r="H18" s="476"/>
      <c r="I18" s="476"/>
      <c r="J18" s="476"/>
      <c r="K18" s="476"/>
    </row>
    <row r="19" spans="1:11">
      <c r="A19" s="357"/>
      <c r="B19" s="354"/>
      <c r="C19" s="354"/>
      <c r="D19" s="354"/>
      <c r="E19" s="354"/>
      <c r="F19" s="354"/>
      <c r="G19" s="354"/>
      <c r="H19" s="354"/>
      <c r="I19" s="48"/>
      <c r="J19" s="49"/>
      <c r="K19" s="50" t="s">
        <v>12</v>
      </c>
    </row>
    <row r="20" spans="1:11">
      <c r="A20" s="357"/>
      <c r="B20" s="354"/>
      <c r="C20" s="354"/>
      <c r="D20" s="354"/>
      <c r="E20" s="354"/>
      <c r="F20" s="354"/>
      <c r="G20" s="354"/>
      <c r="H20" s="354"/>
      <c r="I20" s="51"/>
      <c r="J20" s="51" t="s">
        <v>303</v>
      </c>
      <c r="K20" s="52"/>
    </row>
    <row r="21" spans="1:11">
      <c r="A21" s="357"/>
      <c r="B21" s="354"/>
      <c r="C21" s="354"/>
      <c r="D21" s="354"/>
      <c r="E21" s="354"/>
      <c r="F21" s="354"/>
      <c r="G21" s="354"/>
      <c r="H21" s="354"/>
      <c r="I21" s="51"/>
      <c r="J21" s="51" t="s">
        <v>14</v>
      </c>
      <c r="K21" s="52"/>
    </row>
    <row r="22" spans="1:11">
      <c r="A22" s="357"/>
      <c r="B22" s="354"/>
      <c r="C22" s="354"/>
      <c r="D22" s="354"/>
      <c r="E22" s="354"/>
      <c r="F22" s="354"/>
      <c r="G22" s="354"/>
      <c r="H22" s="354"/>
      <c r="I22" s="53"/>
      <c r="J22" s="51" t="s">
        <v>16</v>
      </c>
      <c r="K22" s="52" t="s">
        <v>17</v>
      </c>
    </row>
    <row r="23" spans="1:11" ht="8.25" customHeight="1">
      <c r="A23" s="358"/>
      <c r="B23" s="358"/>
      <c r="C23" s="358"/>
      <c r="D23" s="358"/>
      <c r="E23" s="358"/>
      <c r="F23" s="358"/>
      <c r="G23" s="354"/>
      <c r="H23" s="354"/>
      <c r="I23" s="54"/>
      <c r="J23" s="54"/>
      <c r="K23" s="55"/>
    </row>
    <row r="24" spans="1:11">
      <c r="A24" s="358"/>
      <c r="B24" s="358"/>
      <c r="C24" s="358"/>
      <c r="D24" s="358"/>
      <c r="E24" s="358"/>
      <c r="F24" s="358"/>
      <c r="G24" s="56"/>
      <c r="H24" s="354"/>
      <c r="I24" s="54"/>
      <c r="J24" s="54"/>
      <c r="K24" s="53" t="s">
        <v>304</v>
      </c>
    </row>
    <row r="25" spans="1:11" ht="15" customHeight="1">
      <c r="A25" s="497" t="s">
        <v>29</v>
      </c>
      <c r="B25" s="501"/>
      <c r="C25" s="501"/>
      <c r="D25" s="501"/>
      <c r="E25" s="501"/>
      <c r="F25" s="501"/>
      <c r="G25" s="497" t="s">
        <v>30</v>
      </c>
      <c r="H25" s="497" t="s">
        <v>305</v>
      </c>
      <c r="I25" s="502" t="s">
        <v>306</v>
      </c>
      <c r="J25" s="503"/>
      <c r="K25" s="503"/>
    </row>
    <row r="26" spans="1:11">
      <c r="A26" s="501"/>
      <c r="B26" s="501"/>
      <c r="C26" s="501"/>
      <c r="D26" s="501"/>
      <c r="E26" s="501"/>
      <c r="F26" s="501"/>
      <c r="G26" s="497"/>
      <c r="H26" s="497"/>
      <c r="I26" s="504" t="s">
        <v>307</v>
      </c>
      <c r="J26" s="504"/>
      <c r="K26" s="505"/>
    </row>
    <row r="27" spans="1:11" ht="25.5" customHeight="1">
      <c r="A27" s="501"/>
      <c r="B27" s="501"/>
      <c r="C27" s="501"/>
      <c r="D27" s="501"/>
      <c r="E27" s="501"/>
      <c r="F27" s="501"/>
      <c r="G27" s="497"/>
      <c r="H27" s="497"/>
      <c r="I27" s="497" t="s">
        <v>308</v>
      </c>
      <c r="J27" s="497" t="s">
        <v>309</v>
      </c>
      <c r="K27" s="498"/>
    </row>
    <row r="28" spans="1:11" ht="36" customHeight="1">
      <c r="A28" s="501"/>
      <c r="B28" s="501"/>
      <c r="C28" s="501"/>
      <c r="D28" s="501"/>
      <c r="E28" s="501"/>
      <c r="F28" s="501"/>
      <c r="G28" s="497"/>
      <c r="H28" s="497"/>
      <c r="I28" s="497"/>
      <c r="J28" s="365" t="s">
        <v>310</v>
      </c>
      <c r="K28" s="365" t="s">
        <v>311</v>
      </c>
    </row>
    <row r="29" spans="1:11">
      <c r="A29" s="499">
        <v>1</v>
      </c>
      <c r="B29" s="499"/>
      <c r="C29" s="499"/>
      <c r="D29" s="499"/>
      <c r="E29" s="499"/>
      <c r="F29" s="499"/>
      <c r="G29" s="366">
        <v>2</v>
      </c>
      <c r="H29" s="366">
        <v>3</v>
      </c>
      <c r="I29" s="366">
        <v>4</v>
      </c>
      <c r="J29" s="366">
        <v>5</v>
      </c>
      <c r="K29" s="366">
        <v>6</v>
      </c>
    </row>
    <row r="30" spans="1:11" ht="21" customHeight="1">
      <c r="A30" s="57">
        <v>2</v>
      </c>
      <c r="B30" s="57"/>
      <c r="C30" s="58"/>
      <c r="D30" s="58"/>
      <c r="E30" s="58"/>
      <c r="F30" s="58"/>
      <c r="G30" s="59" t="s">
        <v>312</v>
      </c>
      <c r="H30" s="60">
        <v>1</v>
      </c>
      <c r="I30" s="61">
        <f>I31+I37+I39+I42+I47+I59+I66+I75+I81</f>
        <v>1389.88</v>
      </c>
      <c r="J30" s="61">
        <f>J31+J37+J39+J42+J47+J59+J66+J75+J81</f>
        <v>2583.0300000000002</v>
      </c>
      <c r="K30" s="61">
        <f>K31+K37+K39+K42+K47+K59+K66+K75+K81</f>
        <v>0</v>
      </c>
    </row>
    <row r="31" spans="1:11" ht="12.75" hidden="1" customHeight="1" collapsed="1">
      <c r="A31" s="57">
        <v>2</v>
      </c>
      <c r="B31" s="57">
        <v>1</v>
      </c>
      <c r="C31" s="57"/>
      <c r="D31" s="57"/>
      <c r="E31" s="57"/>
      <c r="F31" s="57"/>
      <c r="G31" s="62" t="s">
        <v>41</v>
      </c>
      <c r="H31" s="60">
        <v>2</v>
      </c>
      <c r="I31" s="61">
        <f>I32+I36</f>
        <v>0</v>
      </c>
      <c r="J31" s="61">
        <f>J32+J36</f>
        <v>0</v>
      </c>
      <c r="K31" s="61">
        <f>K32+K36</f>
        <v>0</v>
      </c>
    </row>
    <row r="32" spans="1:11" ht="13.5" hidden="1" customHeight="1" collapsed="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313</v>
      </c>
      <c r="H32" s="366">
        <v>3</v>
      </c>
      <c r="I32" s="64">
        <f>I33+I35</f>
        <v>0</v>
      </c>
      <c r="J32" s="64">
        <f>J33+J35</f>
        <v>0</v>
      </c>
      <c r="K32" s="64">
        <f>K33+K35</f>
        <v>0</v>
      </c>
    </row>
    <row r="33" spans="1:11" ht="13.5" hidden="1" customHeight="1" collapsed="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314</v>
      </c>
      <c r="H33" s="366">
        <v>4</v>
      </c>
      <c r="I33" s="64"/>
      <c r="J33" s="64"/>
      <c r="K33" s="64"/>
    </row>
    <row r="34" spans="1:11" ht="11.25" hidden="1" customHeight="1" collapsed="1">
      <c r="A34" s="58"/>
      <c r="B34" s="58"/>
      <c r="C34" s="58"/>
      <c r="D34" s="58"/>
      <c r="E34" s="58"/>
      <c r="F34" s="58"/>
      <c r="G34" s="63" t="s">
        <v>315</v>
      </c>
      <c r="H34" s="366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44</v>
      </c>
      <c r="H35" s="366">
        <v>6</v>
      </c>
      <c r="I35" s="64"/>
      <c r="J35" s="64"/>
      <c r="K35" s="64"/>
    </row>
    <row r="36" spans="1:11" ht="11.25" hidden="1" customHeight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45</v>
      </c>
      <c r="H36" s="366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316</v>
      </c>
      <c r="H37" s="60">
        <v>8</v>
      </c>
      <c r="I37" s="65">
        <f>I38</f>
        <v>1389.88</v>
      </c>
      <c r="J37" s="65">
        <f>J38</f>
        <v>2583.0300000000002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316</v>
      </c>
      <c r="H38" s="366">
        <v>9</v>
      </c>
      <c r="I38" s="64">
        <v>1389.88</v>
      </c>
      <c r="J38" s="64">
        <v>2583.0300000000002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62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63</v>
      </c>
      <c r="H40" s="366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72</v>
      </c>
      <c r="H41" s="366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73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317</v>
      </c>
      <c r="H43" s="366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75</v>
      </c>
      <c r="H44" s="366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76</v>
      </c>
      <c r="H45" s="366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77</v>
      </c>
      <c r="H46" s="366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78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79</v>
      </c>
      <c r="H48" s="366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80</v>
      </c>
      <c r="H49" s="366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81</v>
      </c>
      <c r="H50" s="366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82</v>
      </c>
      <c r="H51" s="366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83</v>
      </c>
      <c r="H52" s="366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318</v>
      </c>
      <c r="H53" s="366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85</v>
      </c>
      <c r="H54" s="366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86</v>
      </c>
      <c r="H55" s="366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87</v>
      </c>
      <c r="H56" s="366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88</v>
      </c>
      <c r="H57" s="366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89</v>
      </c>
      <c r="H58" s="366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90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319</v>
      </c>
      <c r="H60" s="366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320</v>
      </c>
      <c r="H61" s="366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321</v>
      </c>
      <c r="H62" s="366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96</v>
      </c>
      <c r="H63" s="366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98</v>
      </c>
      <c r="H64" s="366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99</v>
      </c>
      <c r="H65" s="366">
        <v>36</v>
      </c>
      <c r="I65" s="64"/>
      <c r="J65" s="64"/>
      <c r="K65" s="64"/>
    </row>
    <row r="66" spans="1:12" hidden="1" collapsed="1">
      <c r="A66" s="57">
        <v>2</v>
      </c>
      <c r="B66" s="57">
        <v>7</v>
      </c>
      <c r="C66" s="58"/>
      <c r="D66" s="58"/>
      <c r="E66" s="58"/>
      <c r="F66" s="58"/>
      <c r="G66" s="62" t="s">
        <v>100</v>
      </c>
      <c r="H66" s="60">
        <v>37</v>
      </c>
      <c r="I66" s="61">
        <f>I67+I70+I74</f>
        <v>0</v>
      </c>
      <c r="J66" s="61">
        <f>J67+J70+J74</f>
        <v>0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322</v>
      </c>
      <c r="H67" s="366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102</v>
      </c>
      <c r="H68" s="366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103</v>
      </c>
      <c r="H69" s="366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323</v>
      </c>
      <c r="H70" s="366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324</v>
      </c>
      <c r="H71" s="366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325</v>
      </c>
      <c r="H72" s="366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108</v>
      </c>
      <c r="H73" s="366">
        <v>44</v>
      </c>
      <c r="I73" s="64"/>
      <c r="J73" s="64"/>
      <c r="K73" s="64"/>
    </row>
    <row r="74" spans="1:12" hidden="1" collapsed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109</v>
      </c>
      <c r="H74" s="366">
        <v>45</v>
      </c>
      <c r="I74" s="64"/>
      <c r="J74" s="64"/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326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113</v>
      </c>
      <c r="H76" s="366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327</v>
      </c>
      <c r="H77" s="366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328</v>
      </c>
      <c r="H78" s="366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116</v>
      </c>
      <c r="H79" s="366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117</v>
      </c>
      <c r="H80" s="366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329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330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131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331</v>
      </c>
      <c r="H84" s="366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147</v>
      </c>
      <c r="H85" s="366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151</v>
      </c>
      <c r="H86" s="366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159</v>
      </c>
      <c r="H87" s="366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332</v>
      </c>
      <c r="H88" s="366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163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201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333</v>
      </c>
      <c r="H91" s="60">
        <v>62</v>
      </c>
      <c r="I91" s="61">
        <f>I30+I82</f>
        <v>1389.88</v>
      </c>
      <c r="J91" s="61">
        <f>J30+J82</f>
        <v>2583.0300000000002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358"/>
      <c r="I92" s="361"/>
      <c r="J92" s="361"/>
      <c r="K92" s="74"/>
    </row>
    <row r="93" spans="1:12">
      <c r="A93" s="361" t="s">
        <v>334</v>
      </c>
      <c r="B93" s="362"/>
      <c r="C93" s="362"/>
      <c r="D93" s="362"/>
      <c r="E93" s="362"/>
      <c r="F93" s="362"/>
      <c r="G93" s="362"/>
      <c r="H93" s="75"/>
      <c r="I93" s="76"/>
      <c r="J93" s="362"/>
      <c r="K93" s="362"/>
    </row>
    <row r="94" spans="1:12" ht="12.75" customHeight="1">
      <c r="A94" s="370" t="s">
        <v>408</v>
      </c>
      <c r="B94" s="77"/>
      <c r="C94" s="77"/>
      <c r="D94" s="77"/>
      <c r="E94" s="77"/>
      <c r="F94" s="77"/>
      <c r="G94" s="77"/>
      <c r="H94" s="78"/>
      <c r="I94" s="506" t="s">
        <v>423</v>
      </c>
      <c r="J94" s="506"/>
      <c r="K94" s="506"/>
    </row>
    <row r="95" spans="1:12">
      <c r="A95" s="500" t="s">
        <v>335</v>
      </c>
      <c r="B95" s="492"/>
      <c r="C95" s="492"/>
      <c r="D95" s="492"/>
      <c r="E95" s="492"/>
      <c r="F95" s="492"/>
      <c r="G95" s="492"/>
      <c r="H95" s="363"/>
      <c r="I95" s="364" t="s">
        <v>220</v>
      </c>
      <c r="J95" s="496" t="s">
        <v>221</v>
      </c>
      <c r="K95" s="496"/>
    </row>
    <row r="96" spans="1:12">
      <c r="A96" s="361"/>
      <c r="B96" s="361"/>
      <c r="C96" s="79"/>
      <c r="D96" s="361"/>
      <c r="E96" s="361"/>
      <c r="F96" s="491"/>
      <c r="G96" s="492"/>
      <c r="H96" s="363"/>
      <c r="I96" s="80"/>
      <c r="J96" s="81"/>
      <c r="K96" s="81"/>
    </row>
    <row r="97" spans="1:11">
      <c r="A97" s="77" t="s">
        <v>381</v>
      </c>
      <c r="B97" s="77"/>
      <c r="C97" s="77"/>
      <c r="D97" s="77"/>
      <c r="E97" s="77"/>
      <c r="F97" s="77"/>
      <c r="G97" s="77"/>
      <c r="H97" s="363"/>
      <c r="I97" s="355"/>
      <c r="J97" s="493" t="s">
        <v>229</v>
      </c>
      <c r="K97" s="493"/>
    </row>
    <row r="98" spans="1:11" ht="30.75" customHeight="1">
      <c r="A98" s="494" t="s">
        <v>336</v>
      </c>
      <c r="B98" s="495"/>
      <c r="C98" s="495"/>
      <c r="D98" s="495"/>
      <c r="E98" s="495"/>
      <c r="F98" s="495"/>
      <c r="G98" s="495"/>
      <c r="H98" s="78"/>
      <c r="I98" s="364" t="s">
        <v>220</v>
      </c>
      <c r="J98" s="496" t="s">
        <v>221</v>
      </c>
      <c r="K98" s="496"/>
    </row>
  </sheetData>
  <mergeCells count="26">
    <mergeCell ref="A12:K12"/>
    <mergeCell ref="A13:K13"/>
    <mergeCell ref="A15:K15"/>
    <mergeCell ref="A16:K16"/>
    <mergeCell ref="A18:K18"/>
    <mergeCell ref="A11:K11"/>
    <mergeCell ref="A5:K5"/>
    <mergeCell ref="A6:K6"/>
    <mergeCell ref="A7:K7"/>
    <mergeCell ref="G8:K8"/>
    <mergeCell ref="A9:K9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8" zoomScaleNormal="100" workbookViewId="0">
      <selection activeCell="J39" sqref="J39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70" t="s">
        <v>246</v>
      </c>
      <c r="F1" s="470"/>
      <c r="G1" s="470"/>
      <c r="H1" s="470"/>
    </row>
    <row r="2" spans="1:13" ht="13.5" customHeight="1">
      <c r="A2" s="11"/>
      <c r="E2" s="470" t="s">
        <v>247</v>
      </c>
      <c r="F2" s="470"/>
      <c r="G2" s="470"/>
      <c r="H2" s="470"/>
    </row>
    <row r="3" spans="1:13" ht="14.25" customHeight="1">
      <c r="E3" s="470" t="s">
        <v>248</v>
      </c>
      <c r="F3" s="470"/>
      <c r="G3" s="470"/>
      <c r="H3" s="470"/>
    </row>
    <row r="4" spans="1:13" ht="14.25" customHeight="1">
      <c r="E4" s="470" t="s">
        <v>249</v>
      </c>
      <c r="F4" s="470"/>
      <c r="G4" s="470"/>
      <c r="H4" s="470"/>
    </row>
    <row r="5" spans="1:13" ht="14.25" customHeight="1">
      <c r="E5" s="470" t="s">
        <v>250</v>
      </c>
      <c r="F5" s="470"/>
      <c r="G5" s="470"/>
      <c r="H5" s="470"/>
      <c r="I5" s="11"/>
    </row>
    <row r="6" spans="1:13" ht="16.5" customHeight="1">
      <c r="A6" s="538" t="s">
        <v>251</v>
      </c>
      <c r="B6" s="538"/>
      <c r="C6" s="538"/>
      <c r="D6" s="538"/>
      <c r="E6" s="12"/>
      <c r="F6" s="12"/>
    </row>
    <row r="7" spans="1:13" ht="12" customHeight="1">
      <c r="A7" s="534" t="s">
        <v>231</v>
      </c>
      <c r="B7" s="534"/>
      <c r="C7" s="534"/>
      <c r="D7" s="534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35" t="s">
        <v>419</v>
      </c>
      <c r="B11" s="535"/>
      <c r="C11" s="535"/>
      <c r="D11" s="535"/>
      <c r="E11" s="535"/>
      <c r="F11" s="535"/>
      <c r="G11" s="535"/>
      <c r="H11" s="15"/>
    </row>
    <row r="12" spans="1:13" ht="11.25" customHeight="1">
      <c r="B12" s="16"/>
      <c r="C12" s="13"/>
      <c r="G12" s="536" t="s">
        <v>383</v>
      </c>
      <c r="H12" s="536"/>
    </row>
    <row r="13" spans="1:13" ht="13.5" customHeight="1">
      <c r="C13" s="537"/>
      <c r="D13" s="537"/>
      <c r="E13" s="537"/>
      <c r="F13" s="11"/>
      <c r="G13" s="17"/>
      <c r="H13" s="266" t="s">
        <v>252</v>
      </c>
      <c r="I13" s="11"/>
      <c r="J13" s="11"/>
      <c r="M13" s="18"/>
    </row>
    <row r="14" spans="1:13">
      <c r="A14" s="519" t="s">
        <v>29</v>
      </c>
      <c r="B14" s="522" t="s">
        <v>30</v>
      </c>
      <c r="C14" s="525" t="s">
        <v>253</v>
      </c>
      <c r="D14" s="528"/>
      <c r="E14" s="529"/>
      <c r="F14" s="529"/>
      <c r="G14" s="529"/>
      <c r="H14" s="529"/>
      <c r="I14" s="11"/>
      <c r="J14" s="11"/>
      <c r="K14" s="11"/>
      <c r="M14" s="18"/>
    </row>
    <row r="15" spans="1:13">
      <c r="A15" s="520"/>
      <c r="B15" s="523"/>
      <c r="C15" s="526"/>
      <c r="D15" s="530" t="s">
        <v>254</v>
      </c>
      <c r="E15" s="531" t="s">
        <v>255</v>
      </c>
      <c r="F15" s="531" t="s">
        <v>256</v>
      </c>
      <c r="G15" s="531" t="s">
        <v>257</v>
      </c>
      <c r="H15" s="531" t="s">
        <v>258</v>
      </c>
      <c r="I15" s="11"/>
      <c r="K15" s="11"/>
      <c r="M15" s="18"/>
    </row>
    <row r="16" spans="1:13">
      <c r="A16" s="520"/>
      <c r="B16" s="523"/>
      <c r="C16" s="526"/>
      <c r="D16" s="530"/>
      <c r="E16" s="531"/>
      <c r="F16" s="531"/>
      <c r="G16" s="531"/>
      <c r="H16" s="532"/>
      <c r="I16" s="11"/>
      <c r="J16" s="11"/>
      <c r="M16" s="18"/>
    </row>
    <row r="17" spans="1:13" ht="47.25" customHeight="1">
      <c r="A17" s="520"/>
      <c r="B17" s="523"/>
      <c r="C17" s="526"/>
      <c r="D17" s="530"/>
      <c r="E17" s="531"/>
      <c r="F17" s="531"/>
      <c r="G17" s="531"/>
      <c r="H17" s="532"/>
    </row>
    <row r="18" spans="1:13" ht="12.75" customHeight="1">
      <c r="A18" s="521"/>
      <c r="B18" s="524"/>
      <c r="C18" s="527"/>
      <c r="D18" s="19" t="s">
        <v>22</v>
      </c>
      <c r="E18" s="20" t="s">
        <v>224</v>
      </c>
      <c r="F18" s="20" t="s">
        <v>259</v>
      </c>
      <c r="G18" s="20" t="s">
        <v>226</v>
      </c>
      <c r="H18" s="21" t="s">
        <v>260</v>
      </c>
    </row>
    <row r="19" spans="1:13" ht="16.5" customHeight="1">
      <c r="A19" s="22" t="s">
        <v>261</v>
      </c>
      <c r="B19" s="22" t="s">
        <v>42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262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263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264</v>
      </c>
      <c r="B22" s="22" t="s">
        <v>265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266</v>
      </c>
      <c r="B23" s="22" t="s">
        <v>267</v>
      </c>
      <c r="C23" s="27">
        <f>+C26+C27+C35+C41+C43+C33</f>
        <v>2583.0300000000002</v>
      </c>
      <c r="D23" s="27">
        <f t="shared" ref="D23:H23" si="1">+D26+D27+D35+D41+D43</f>
        <v>2459.4700000000003</v>
      </c>
      <c r="E23" s="27">
        <f t="shared" si="1"/>
        <v>0</v>
      </c>
      <c r="F23" s="27">
        <f t="shared" si="1"/>
        <v>0</v>
      </c>
      <c r="G23" s="27">
        <f>+G26+G27+G35+G41+G43+G33</f>
        <v>123.56</v>
      </c>
      <c r="H23" s="27">
        <f t="shared" si="1"/>
        <v>0</v>
      </c>
      <c r="M23" s="30"/>
    </row>
    <row r="24" spans="1:13" hidden="1">
      <c r="A24" s="22" t="s">
        <v>268</v>
      </c>
      <c r="B24" s="31" t="s">
        <v>47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269</v>
      </c>
      <c r="B25" s="31" t="s">
        <v>270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271</v>
      </c>
      <c r="B26" s="32" t="s">
        <v>272</v>
      </c>
      <c r="C26" s="27">
        <f t="shared" si="0"/>
        <v>907.56</v>
      </c>
      <c r="D26" s="24">
        <v>907.56</v>
      </c>
      <c r="E26" s="33"/>
      <c r="F26" s="33"/>
      <c r="G26" s="33"/>
      <c r="H26" s="33"/>
    </row>
    <row r="27" spans="1:13">
      <c r="A27" s="22" t="s">
        <v>273</v>
      </c>
      <c r="B27" s="32" t="s">
        <v>274</v>
      </c>
      <c r="C27" s="27">
        <f t="shared" si="0"/>
        <v>605</v>
      </c>
      <c r="D27" s="24">
        <v>605</v>
      </c>
      <c r="E27" s="26"/>
      <c r="F27" s="26"/>
      <c r="G27" s="26"/>
      <c r="H27" s="26"/>
    </row>
    <row r="28" spans="1:13" ht="15" hidden="1" customHeight="1">
      <c r="A28" s="22" t="s">
        <v>275</v>
      </c>
      <c r="B28" s="31" t="s">
        <v>276</v>
      </c>
      <c r="C28" s="27">
        <f t="shared" si="0"/>
        <v>0</v>
      </c>
      <c r="D28" s="22"/>
      <c r="E28" s="26"/>
      <c r="F28" s="26"/>
      <c r="G28" s="26"/>
      <c r="H28" s="26"/>
    </row>
    <row r="29" spans="1:13">
      <c r="A29" s="22" t="s">
        <v>277</v>
      </c>
      <c r="B29" s="32" t="s">
        <v>52</v>
      </c>
      <c r="C29" s="27">
        <f t="shared" si="0"/>
        <v>0</v>
      </c>
      <c r="D29" s="24"/>
      <c r="E29" s="26"/>
      <c r="F29" s="26"/>
      <c r="G29" s="26"/>
      <c r="H29" s="26"/>
    </row>
    <row r="30" spans="1:13" ht="24" hidden="1">
      <c r="A30" s="22" t="s">
        <v>278</v>
      </c>
      <c r="B30" s="31" t="s">
        <v>53</v>
      </c>
      <c r="C30" s="27">
        <f t="shared" si="0"/>
        <v>0</v>
      </c>
      <c r="D30" s="22"/>
      <c r="E30" s="26"/>
      <c r="F30" s="26"/>
      <c r="G30" s="26"/>
      <c r="H30" s="26"/>
    </row>
    <row r="31" spans="1:13" ht="24.75">
      <c r="A31" s="22" t="s">
        <v>279</v>
      </c>
      <c r="B31" s="34" t="s">
        <v>280</v>
      </c>
      <c r="C31" s="27">
        <f t="shared" si="0"/>
        <v>0</v>
      </c>
      <c r="D31" s="24"/>
      <c r="E31" s="26"/>
      <c r="F31" s="26"/>
      <c r="G31" s="26"/>
      <c r="H31" s="26"/>
      <c r="J31" s="35"/>
    </row>
    <row r="32" spans="1:13" ht="15" hidden="1" customHeight="1">
      <c r="A32" s="22" t="s">
        <v>281</v>
      </c>
      <c r="B32" s="32" t="s">
        <v>282</v>
      </c>
      <c r="C32" s="27">
        <f t="shared" si="0"/>
        <v>0</v>
      </c>
      <c r="D32" s="24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281</v>
      </c>
      <c r="B33" s="32" t="s">
        <v>283</v>
      </c>
      <c r="C33" s="27">
        <f t="shared" si="0"/>
        <v>123.56</v>
      </c>
      <c r="D33" s="24"/>
      <c r="E33" s="26"/>
      <c r="F33" s="26"/>
      <c r="G33" s="367">
        <v>123.56</v>
      </c>
      <c r="H33" s="26"/>
      <c r="J33" s="13"/>
      <c r="K33" s="13"/>
      <c r="L33" s="13"/>
      <c r="M33" s="13"/>
    </row>
    <row r="34" spans="1:13">
      <c r="A34" s="22" t="s">
        <v>284</v>
      </c>
      <c r="B34" s="32" t="s">
        <v>56</v>
      </c>
      <c r="C34" s="27">
        <f t="shared" si="0"/>
        <v>0</v>
      </c>
      <c r="D34" s="22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285</v>
      </c>
      <c r="B35" s="32" t="s">
        <v>58</v>
      </c>
      <c r="C35" s="27">
        <f>(D35+E35+F35+G35+H35)</f>
        <v>106.38</v>
      </c>
      <c r="D35" s="294">
        <f>+D37+D39+D40</f>
        <v>106.38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262</v>
      </c>
      <c r="C36" s="27"/>
      <c r="D36" s="22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286</v>
      </c>
      <c r="C37" s="27">
        <f t="shared" ref="C37:C46" si="2">(D37+E37+F37+G37+H37)</f>
        <v>0</v>
      </c>
      <c r="D37" s="22"/>
      <c r="E37" s="26"/>
      <c r="F37" s="26"/>
      <c r="G37" s="26"/>
      <c r="H37" s="26"/>
    </row>
    <row r="38" spans="1:13">
      <c r="A38" s="22"/>
      <c r="B38" s="32" t="s">
        <v>287</v>
      </c>
      <c r="C38" s="27">
        <f t="shared" si="2"/>
        <v>0</v>
      </c>
      <c r="D38" s="22"/>
      <c r="E38" s="26"/>
      <c r="F38" s="26"/>
      <c r="G38" s="26"/>
      <c r="H38" s="26"/>
    </row>
    <row r="39" spans="1:13">
      <c r="A39" s="22"/>
      <c r="B39" s="32" t="s">
        <v>288</v>
      </c>
      <c r="C39" s="27">
        <f t="shared" si="2"/>
        <v>86.11</v>
      </c>
      <c r="D39" s="22">
        <v>86.11</v>
      </c>
      <c r="E39" s="26"/>
      <c r="F39" s="26"/>
      <c r="G39" s="26"/>
      <c r="H39" s="26"/>
    </row>
    <row r="40" spans="1:13">
      <c r="A40" s="22"/>
      <c r="B40" s="32" t="s">
        <v>289</v>
      </c>
      <c r="C40" s="27">
        <f t="shared" si="2"/>
        <v>20.27</v>
      </c>
      <c r="D40" s="22">
        <v>20.27</v>
      </c>
      <c r="E40" s="26"/>
      <c r="F40" s="26"/>
      <c r="G40" s="26"/>
      <c r="H40" s="26"/>
    </row>
    <row r="41" spans="1:13" ht="24.75">
      <c r="A41" s="22" t="s">
        <v>290</v>
      </c>
      <c r="B41" s="32" t="s">
        <v>59</v>
      </c>
      <c r="C41" s="27">
        <f t="shared" si="2"/>
        <v>0</v>
      </c>
      <c r="D41" s="24"/>
      <c r="E41" s="26"/>
      <c r="F41" s="26"/>
      <c r="G41" s="26"/>
      <c r="H41" s="26"/>
    </row>
    <row r="42" spans="1:13" hidden="1">
      <c r="A42" s="22" t="s">
        <v>291</v>
      </c>
      <c r="B42" s="31" t="s">
        <v>60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292</v>
      </c>
      <c r="B43" s="32" t="s">
        <v>61</v>
      </c>
      <c r="C43" s="27">
        <f t="shared" si="2"/>
        <v>840.53</v>
      </c>
      <c r="D43" s="24">
        <v>840.53</v>
      </c>
      <c r="E43" s="26"/>
      <c r="F43" s="26"/>
      <c r="G43" s="25"/>
      <c r="H43" s="26"/>
    </row>
    <row r="44" spans="1:13">
      <c r="A44" s="22" t="s">
        <v>293</v>
      </c>
      <c r="B44" s="22" t="s">
        <v>110</v>
      </c>
      <c r="C44" s="27">
        <f t="shared" si="2"/>
        <v>0</v>
      </c>
      <c r="D44" s="24">
        <v>0</v>
      </c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294</v>
      </c>
      <c r="C47" s="269">
        <f>C19+C23+C41+C22+C44</f>
        <v>2583.0300000000002</v>
      </c>
      <c r="D47" s="269">
        <f>D19+D23+D41+D22+D44</f>
        <v>2459.4700000000003</v>
      </c>
      <c r="E47" s="40">
        <f>(E19+E22+E23+E44+E45+E46)</f>
        <v>0</v>
      </c>
      <c r="F47" s="40">
        <f>(F19+F22+F23+F44+F45+F46)</f>
        <v>0</v>
      </c>
      <c r="G47" s="269">
        <f>G19+G23+G41+G22+G44</f>
        <v>123.56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33" t="s">
        <v>408</v>
      </c>
      <c r="B50" s="473"/>
      <c r="C50" s="516"/>
      <c r="D50" s="516"/>
      <c r="F50" s="516" t="s">
        <v>411</v>
      </c>
      <c r="G50" s="516"/>
      <c r="H50" s="516"/>
    </row>
    <row r="51" spans="1:8">
      <c r="C51" s="513" t="s">
        <v>295</v>
      </c>
      <c r="D51" s="513"/>
      <c r="E51" s="514" t="s">
        <v>296</v>
      </c>
      <c r="F51" s="514"/>
      <c r="G51" s="514"/>
      <c r="H51" s="514"/>
    </row>
    <row r="52" spans="1:8">
      <c r="C52" s="43"/>
      <c r="D52" s="43"/>
      <c r="E52" s="43"/>
      <c r="F52" s="43"/>
      <c r="G52" s="43"/>
      <c r="H52" s="43"/>
    </row>
    <row r="53" spans="1:8">
      <c r="A53" s="456" t="s">
        <v>381</v>
      </c>
      <c r="B53" s="399"/>
      <c r="C53" s="399"/>
      <c r="D53" s="399"/>
      <c r="F53" s="515" t="s">
        <v>229</v>
      </c>
      <c r="G53" s="516"/>
      <c r="H53" s="516"/>
    </row>
    <row r="54" spans="1:8">
      <c r="C54" s="513" t="s">
        <v>295</v>
      </c>
      <c r="D54" s="513"/>
      <c r="E54" s="514" t="s">
        <v>296</v>
      </c>
      <c r="F54" s="514"/>
      <c r="G54" s="514"/>
      <c r="H54" s="514"/>
    </row>
    <row r="55" spans="1:8" ht="15" customHeight="1">
      <c r="A55" s="518" t="s">
        <v>404</v>
      </c>
      <c r="B55" s="518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17"/>
      <c r="D60" s="517"/>
      <c r="E60" s="517"/>
      <c r="F60" s="517"/>
      <c r="G60" s="517"/>
      <c r="H60" s="517"/>
    </row>
    <row r="61" spans="1:8">
      <c r="C61" s="13"/>
      <c r="D61" s="13"/>
      <c r="E61" s="13"/>
      <c r="F61" s="13"/>
      <c r="G61" s="512"/>
      <c r="H61" s="512"/>
    </row>
  </sheetData>
  <mergeCells count="32">
    <mergeCell ref="A7:D7"/>
    <mergeCell ref="A11:G11"/>
    <mergeCell ref="G12:H12"/>
    <mergeCell ref="C13:E13"/>
    <mergeCell ref="A6:D6"/>
    <mergeCell ref="E1:H1"/>
    <mergeCell ref="E2:H2"/>
    <mergeCell ref="E3:H3"/>
    <mergeCell ref="E4:H4"/>
    <mergeCell ref="E5:H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1"/>
  <sheetViews>
    <sheetView topLeftCell="A7" workbookViewId="0">
      <selection activeCell="H17" sqref="H17:H18"/>
    </sheetView>
  </sheetViews>
  <sheetFormatPr defaultRowHeight="15"/>
  <cols>
    <col min="1" max="1" width="6.42578125" style="372" customWidth="1"/>
    <col min="2" max="2" width="13.7109375" style="372" customWidth="1"/>
    <col min="3" max="3" width="11.5703125" style="372" customWidth="1"/>
    <col min="4" max="4" width="9.140625" style="372"/>
    <col min="5" max="5" width="7.140625" style="372" customWidth="1"/>
    <col min="6" max="6" width="13.7109375" style="372" customWidth="1"/>
    <col min="7" max="7" width="10" style="372" customWidth="1"/>
    <col min="8" max="8" width="13.5703125" style="372" customWidth="1"/>
    <col min="9" max="9" width="9.140625" style="372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9" t="s">
        <v>230</v>
      </c>
      <c r="B2" s="479"/>
      <c r="C2" s="479"/>
      <c r="D2" s="479"/>
      <c r="E2" s="479"/>
      <c r="F2" s="479"/>
      <c r="G2" s="479"/>
      <c r="H2" s="479"/>
    </row>
    <row r="3" spans="1:9">
      <c r="A3" s="480" t="s">
        <v>231</v>
      </c>
      <c r="B3" s="480"/>
      <c r="C3" s="480"/>
      <c r="D3" s="480"/>
      <c r="E3" s="480"/>
      <c r="F3" s="480"/>
      <c r="G3" s="480"/>
      <c r="H3" s="480"/>
    </row>
    <row r="6" spans="1:9">
      <c r="A6" s="481" t="s">
        <v>417</v>
      </c>
      <c r="B6" s="481"/>
      <c r="C6" s="481"/>
      <c r="D6" s="481"/>
      <c r="E6" s="481"/>
      <c r="F6" s="481"/>
      <c r="G6" s="481"/>
      <c r="H6" s="481"/>
    </row>
    <row r="9" spans="1:9" ht="15.75" customHeight="1">
      <c r="A9" s="482" t="s">
        <v>337</v>
      </c>
      <c r="B9" s="482"/>
      <c r="C9" s="482"/>
      <c r="D9" s="482"/>
      <c r="E9" s="482"/>
      <c r="F9" s="482"/>
      <c r="G9" s="482"/>
      <c r="H9" s="482"/>
      <c r="I9"/>
    </row>
    <row r="10" spans="1:9">
      <c r="D10" s="1"/>
    </row>
    <row r="11" spans="1:9">
      <c r="C11" s="481" t="s">
        <v>402</v>
      </c>
      <c r="D11" s="481"/>
      <c r="E11" s="481"/>
      <c r="F11" s="481"/>
    </row>
    <row r="12" spans="1:9">
      <c r="B12" s="483"/>
      <c r="C12" s="483"/>
      <c r="D12" s="483"/>
      <c r="E12" s="483"/>
      <c r="F12" s="483"/>
      <c r="G12" s="483"/>
    </row>
    <row r="14" spans="1:9" ht="15" customHeight="1">
      <c r="A14" s="475" t="s">
        <v>233</v>
      </c>
      <c r="B14" s="475"/>
      <c r="C14" s="2" t="s">
        <v>418</v>
      </c>
      <c r="D14" s="3"/>
      <c r="E14" s="3"/>
      <c r="F14" s="3"/>
      <c r="G14" s="3"/>
      <c r="H14" s="3"/>
      <c r="I14"/>
    </row>
    <row r="15" spans="1:9">
      <c r="A15" s="484" t="s">
        <v>338</v>
      </c>
      <c r="B15" s="484"/>
      <c r="C15" s="484"/>
      <c r="D15" s="484"/>
      <c r="E15" s="484"/>
      <c r="F15" s="484"/>
      <c r="G15" s="484"/>
      <c r="H15" s="484"/>
    </row>
    <row r="16" spans="1:9" ht="28.5">
      <c r="A16" s="292" t="s">
        <v>235</v>
      </c>
      <c r="B16" s="292" t="s">
        <v>236</v>
      </c>
      <c r="C16" s="485" t="s">
        <v>237</v>
      </c>
      <c r="D16" s="486"/>
      <c r="E16" s="487"/>
      <c r="F16" s="292" t="s">
        <v>238</v>
      </c>
      <c r="G16" s="293" t="s">
        <v>239</v>
      </c>
      <c r="H16" s="293" t="s">
        <v>240</v>
      </c>
      <c r="I16"/>
    </row>
    <row r="17" spans="1:8">
      <c r="A17" s="4">
        <v>1</v>
      </c>
      <c r="B17" s="371" t="s">
        <v>22</v>
      </c>
      <c r="C17" s="478" t="s">
        <v>403</v>
      </c>
      <c r="D17" s="478"/>
      <c r="E17" s="478"/>
      <c r="F17" s="5" t="s">
        <v>223</v>
      </c>
      <c r="G17" s="6" t="s">
        <v>223</v>
      </c>
      <c r="H17" s="7">
        <v>282.81</v>
      </c>
    </row>
    <row r="18" spans="1:8">
      <c r="A18" s="4">
        <v>2</v>
      </c>
      <c r="B18" s="371" t="s">
        <v>22</v>
      </c>
      <c r="C18" s="478" t="s">
        <v>241</v>
      </c>
      <c r="D18" s="478"/>
      <c r="E18" s="478"/>
      <c r="F18" s="5" t="s">
        <v>223</v>
      </c>
      <c r="G18" s="6" t="s">
        <v>223</v>
      </c>
      <c r="H18" s="7">
        <v>2193.15</v>
      </c>
    </row>
    <row r="19" spans="1:8">
      <c r="A19" s="4">
        <v>3</v>
      </c>
      <c r="B19" s="371" t="s">
        <v>22</v>
      </c>
      <c r="C19" s="478" t="s">
        <v>339</v>
      </c>
      <c r="D19" s="478"/>
      <c r="E19" s="478"/>
      <c r="F19" s="5" t="s">
        <v>223</v>
      </c>
      <c r="G19" s="6" t="s">
        <v>223</v>
      </c>
      <c r="H19" s="7">
        <v>22552.95</v>
      </c>
    </row>
    <row r="20" spans="1:8">
      <c r="A20" s="4">
        <v>4</v>
      </c>
      <c r="B20" s="371" t="s">
        <v>22</v>
      </c>
      <c r="C20" s="478" t="s">
        <v>340</v>
      </c>
      <c r="D20" s="478"/>
      <c r="E20" s="478"/>
      <c r="F20" s="5" t="s">
        <v>223</v>
      </c>
      <c r="G20" s="6" t="s">
        <v>223</v>
      </c>
      <c r="H20" s="7">
        <v>36909.199999999997</v>
      </c>
    </row>
    <row r="21" spans="1:8">
      <c r="A21" s="4">
        <v>5</v>
      </c>
      <c r="B21" s="371" t="s">
        <v>22</v>
      </c>
      <c r="C21" s="478" t="s">
        <v>341</v>
      </c>
      <c r="D21" s="478"/>
      <c r="E21" s="478"/>
      <c r="F21" s="5" t="s">
        <v>223</v>
      </c>
      <c r="G21" s="6" t="s">
        <v>223</v>
      </c>
      <c r="H21" s="7">
        <v>528.57000000000005</v>
      </c>
    </row>
    <row r="22" spans="1:8">
      <c r="A22" s="4"/>
      <c r="B22" s="371"/>
      <c r="C22" s="488" t="s">
        <v>228</v>
      </c>
      <c r="D22" s="488"/>
      <c r="E22" s="488"/>
      <c r="F22" s="8" t="s">
        <v>223</v>
      </c>
      <c r="G22" s="9" t="s">
        <v>223</v>
      </c>
      <c r="H22" s="10">
        <f>0+H17+H18+H19+H20</f>
        <v>61938.11</v>
      </c>
    </row>
    <row r="23" spans="1:8">
      <c r="C23" s="490"/>
      <c r="D23" s="490"/>
      <c r="E23" s="490"/>
    </row>
    <row r="25" spans="1:8" ht="31.5" customHeight="1">
      <c r="A25" s="475" t="s">
        <v>408</v>
      </c>
      <c r="B25" s="475"/>
      <c r="C25" s="475"/>
      <c r="D25" s="475"/>
      <c r="E25" s="477" t="s">
        <v>423</v>
      </c>
      <c r="F25" s="477"/>
      <c r="G25" s="477"/>
      <c r="H25" s="477"/>
    </row>
    <row r="26" spans="1:8">
      <c r="E26" s="476" t="s">
        <v>245</v>
      </c>
      <c r="F26" s="476"/>
      <c r="G26" s="476"/>
      <c r="H26" s="476"/>
    </row>
    <row r="28" spans="1:8" ht="5.25" customHeight="1"/>
    <row r="29" spans="1:8" ht="33" customHeight="1">
      <c r="A29" s="475" t="s">
        <v>381</v>
      </c>
      <c r="B29" s="475"/>
      <c r="C29" s="475"/>
      <c r="D29" s="475"/>
      <c r="E29" s="477" t="s">
        <v>229</v>
      </c>
      <c r="F29" s="477"/>
      <c r="G29" s="477"/>
      <c r="H29" s="477"/>
    </row>
    <row r="30" spans="1:8">
      <c r="E30" s="476" t="s">
        <v>245</v>
      </c>
      <c r="F30" s="476"/>
      <c r="G30" s="476"/>
      <c r="H30" s="476"/>
    </row>
    <row r="31" spans="1:8">
      <c r="A31" s="373" t="s">
        <v>404</v>
      </c>
      <c r="B31" s="373"/>
      <c r="C31" s="373"/>
      <c r="D31" s="373"/>
    </row>
  </sheetData>
  <mergeCells count="22">
    <mergeCell ref="E26:H26"/>
    <mergeCell ref="A29:D29"/>
    <mergeCell ref="E29:H29"/>
    <mergeCell ref="E30:H30"/>
    <mergeCell ref="C20:E20"/>
    <mergeCell ref="C21:E21"/>
    <mergeCell ref="C22:E22"/>
    <mergeCell ref="C23:E23"/>
    <mergeCell ref="A25:D25"/>
    <mergeCell ref="E25:H25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1"/>
  <sheetViews>
    <sheetView workbookViewId="0">
      <selection activeCell="N31" sqref="N31"/>
    </sheetView>
  </sheetViews>
  <sheetFormatPr defaultRowHeight="15"/>
  <cols>
    <col min="1" max="1" width="6.42578125" style="369" customWidth="1"/>
    <col min="2" max="2" width="13.7109375" style="369" customWidth="1"/>
    <col min="3" max="3" width="11.5703125" style="369" customWidth="1"/>
    <col min="4" max="4" width="9.140625" style="369"/>
    <col min="5" max="5" width="7.140625" style="369" customWidth="1"/>
    <col min="6" max="6" width="13.7109375" style="369" customWidth="1"/>
    <col min="7" max="7" width="10" style="369" customWidth="1"/>
    <col min="8" max="8" width="13.5703125" style="369" customWidth="1"/>
    <col min="9" max="9" width="9.140625" style="369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9" t="s">
        <v>230</v>
      </c>
      <c r="B2" s="479"/>
      <c r="C2" s="479"/>
      <c r="D2" s="479"/>
      <c r="E2" s="479"/>
      <c r="F2" s="479"/>
      <c r="G2" s="479"/>
      <c r="H2" s="479"/>
    </row>
    <row r="3" spans="1:9">
      <c r="A3" s="480" t="s">
        <v>231</v>
      </c>
      <c r="B3" s="480"/>
      <c r="C3" s="480"/>
      <c r="D3" s="480"/>
      <c r="E3" s="480"/>
      <c r="F3" s="480"/>
      <c r="G3" s="480"/>
      <c r="H3" s="480"/>
    </row>
    <row r="6" spans="1:9">
      <c r="A6" s="481" t="s">
        <v>417</v>
      </c>
      <c r="B6" s="481"/>
      <c r="C6" s="481"/>
      <c r="D6" s="481"/>
      <c r="E6" s="481"/>
      <c r="F6" s="481"/>
      <c r="G6" s="481"/>
      <c r="H6" s="481"/>
    </row>
    <row r="9" spans="1:9" ht="15.75" customHeight="1">
      <c r="A9" s="482" t="s">
        <v>337</v>
      </c>
      <c r="B9" s="482"/>
      <c r="C9" s="482"/>
      <c r="D9" s="482"/>
      <c r="E9" s="482"/>
      <c r="F9" s="482"/>
      <c r="G9" s="482"/>
      <c r="H9" s="482"/>
      <c r="I9"/>
    </row>
    <row r="10" spans="1:9">
      <c r="D10" s="1"/>
    </row>
    <row r="11" spans="1:9">
      <c r="C11" s="481" t="s">
        <v>402</v>
      </c>
      <c r="D11" s="481"/>
      <c r="E11" s="481"/>
      <c r="F11" s="481"/>
    </row>
    <row r="12" spans="1:9">
      <c r="B12" s="483"/>
      <c r="C12" s="483"/>
      <c r="D12" s="483"/>
      <c r="E12" s="483"/>
      <c r="F12" s="483"/>
      <c r="G12" s="483"/>
    </row>
    <row r="14" spans="1:9" ht="15" customHeight="1">
      <c r="A14" s="475" t="s">
        <v>233</v>
      </c>
      <c r="B14" s="475"/>
      <c r="C14" s="2" t="s">
        <v>418</v>
      </c>
      <c r="D14" s="3"/>
      <c r="E14" s="3"/>
      <c r="F14" s="3"/>
      <c r="G14" s="3"/>
      <c r="H14" s="3"/>
      <c r="I14"/>
    </row>
    <row r="15" spans="1:9">
      <c r="A15" s="484" t="s">
        <v>338</v>
      </c>
      <c r="B15" s="484"/>
      <c r="C15" s="484"/>
      <c r="D15" s="484"/>
      <c r="E15" s="484"/>
      <c r="F15" s="484"/>
      <c r="G15" s="484"/>
      <c r="H15" s="484"/>
    </row>
    <row r="16" spans="1:9" ht="28.5" customHeight="1">
      <c r="A16" s="292" t="s">
        <v>235</v>
      </c>
      <c r="B16" s="292" t="s">
        <v>236</v>
      </c>
      <c r="C16" s="485" t="s">
        <v>237</v>
      </c>
      <c r="D16" s="486"/>
      <c r="E16" s="487"/>
      <c r="F16" s="292" t="s">
        <v>238</v>
      </c>
      <c r="G16" s="293" t="s">
        <v>239</v>
      </c>
      <c r="H16" s="293" t="s">
        <v>240</v>
      </c>
      <c r="I16"/>
    </row>
    <row r="17" spans="1:8">
      <c r="A17" s="4">
        <v>1</v>
      </c>
      <c r="B17" s="368" t="s">
        <v>22</v>
      </c>
      <c r="C17" s="478" t="s">
        <v>403</v>
      </c>
      <c r="D17" s="478"/>
      <c r="E17" s="478"/>
      <c r="F17" s="5" t="s">
        <v>242</v>
      </c>
      <c r="G17" s="6">
        <v>7</v>
      </c>
      <c r="H17" s="7">
        <v>282.81</v>
      </c>
    </row>
    <row r="18" spans="1:8">
      <c r="A18" s="4">
        <v>2</v>
      </c>
      <c r="B18" s="368" t="s">
        <v>22</v>
      </c>
      <c r="C18" s="478" t="s">
        <v>241</v>
      </c>
      <c r="D18" s="478"/>
      <c r="E18" s="478"/>
      <c r="F18" s="5" t="s">
        <v>242</v>
      </c>
      <c r="G18" s="6">
        <v>7</v>
      </c>
      <c r="H18" s="7">
        <v>2193.15</v>
      </c>
    </row>
    <row r="19" spans="1:8">
      <c r="A19" s="4">
        <v>3</v>
      </c>
      <c r="B19" s="368" t="s">
        <v>22</v>
      </c>
      <c r="C19" s="478" t="s">
        <v>339</v>
      </c>
      <c r="D19" s="478"/>
      <c r="E19" s="478"/>
      <c r="F19" s="5" t="s">
        <v>242</v>
      </c>
      <c r="G19" s="6">
        <v>7</v>
      </c>
      <c r="H19" s="7">
        <v>22552.95</v>
      </c>
    </row>
    <row r="20" spans="1:8">
      <c r="A20" s="4">
        <v>4</v>
      </c>
      <c r="B20" s="368" t="s">
        <v>22</v>
      </c>
      <c r="C20" s="478" t="s">
        <v>340</v>
      </c>
      <c r="D20" s="478"/>
      <c r="E20" s="478"/>
      <c r="F20" s="5" t="s">
        <v>242</v>
      </c>
      <c r="G20" s="6">
        <v>7</v>
      </c>
      <c r="H20" s="7">
        <v>36909.199999999997</v>
      </c>
    </row>
    <row r="21" spans="1:8">
      <c r="A21" s="4">
        <v>5</v>
      </c>
      <c r="B21" s="368" t="s">
        <v>22</v>
      </c>
      <c r="C21" s="478" t="s">
        <v>341</v>
      </c>
      <c r="D21" s="478"/>
      <c r="E21" s="478"/>
      <c r="F21" s="5" t="s">
        <v>242</v>
      </c>
      <c r="G21" s="6">
        <v>7</v>
      </c>
      <c r="H21" s="7">
        <v>528.57000000000005</v>
      </c>
    </row>
    <row r="22" spans="1:8">
      <c r="A22" s="4"/>
      <c r="B22" s="368"/>
      <c r="C22" s="488" t="s">
        <v>228</v>
      </c>
      <c r="D22" s="488"/>
      <c r="E22" s="488"/>
      <c r="F22" s="8" t="s">
        <v>242</v>
      </c>
      <c r="G22" s="9">
        <v>7</v>
      </c>
      <c r="H22" s="10">
        <f>0+H17+H18+H19+H20</f>
        <v>61938.11</v>
      </c>
    </row>
    <row r="23" spans="1:8">
      <c r="C23" s="490"/>
      <c r="D23" s="490"/>
      <c r="E23" s="490"/>
    </row>
    <row r="25" spans="1:8" ht="32.25" customHeight="1">
      <c r="A25" s="475" t="s">
        <v>408</v>
      </c>
      <c r="B25" s="475"/>
      <c r="C25" s="475"/>
      <c r="D25" s="475"/>
      <c r="E25" s="477" t="s">
        <v>409</v>
      </c>
      <c r="F25" s="477"/>
      <c r="G25" s="477"/>
      <c r="H25" s="477"/>
    </row>
    <row r="26" spans="1:8">
      <c r="E26" s="476" t="s">
        <v>245</v>
      </c>
      <c r="F26" s="476"/>
      <c r="G26" s="476"/>
      <c r="H26" s="476"/>
    </row>
    <row r="28" spans="1:8" ht="20.25" customHeight="1"/>
    <row r="29" spans="1:8" ht="27.75" customHeight="1">
      <c r="A29" s="475" t="s">
        <v>381</v>
      </c>
      <c r="B29" s="475"/>
      <c r="C29" s="475"/>
      <c r="D29" s="475"/>
      <c r="E29" s="477" t="s">
        <v>229</v>
      </c>
      <c r="F29" s="477"/>
      <c r="G29" s="477"/>
      <c r="H29" s="477"/>
    </row>
    <row r="30" spans="1:8">
      <c r="E30" s="476" t="s">
        <v>245</v>
      </c>
      <c r="F30" s="476"/>
      <c r="G30" s="476"/>
      <c r="H30" s="476"/>
    </row>
    <row r="31" spans="1:8">
      <c r="A31" s="373" t="s">
        <v>404</v>
      </c>
      <c r="B31" s="373"/>
      <c r="C31" s="373"/>
      <c r="D31" s="373"/>
    </row>
  </sheetData>
  <mergeCells count="22"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30:H30"/>
    <mergeCell ref="E29:H29"/>
    <mergeCell ref="C20:E20"/>
    <mergeCell ref="C21:E21"/>
    <mergeCell ref="C22:E22"/>
    <mergeCell ref="E25:H25"/>
    <mergeCell ref="C23:E23"/>
    <mergeCell ref="A25:D25"/>
    <mergeCell ref="E26:H26"/>
    <mergeCell ref="A29:D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Suvestinė</vt:lpstr>
      <vt:lpstr>Suvestinė SB</vt:lpstr>
      <vt:lpstr>Forma Nr.2 SB 7.2.1.1</vt:lpstr>
      <vt:lpstr>Forma Nr.2 SB 7.1.1.10</vt:lpstr>
      <vt:lpstr>Forma Nr. 2 SB 7.1.2.20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2023-07-10T12:40:25Z</cp:lastPrinted>
  <dcterms:created xsi:type="dcterms:W3CDTF">2022-03-30T11:04:35Z</dcterms:created>
  <dcterms:modified xsi:type="dcterms:W3CDTF">2023-07-31T13:30:22Z</dcterms:modified>
  <cp:category/>
</cp:coreProperties>
</file>