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4 LB\"/>
    </mc:Choice>
  </mc:AlternateContent>
  <xr:revisionPtr revIDLastSave="0" documentId="13_ncr:1_{AA16C14C-8182-4D8E-B61A-5D29215B03EC}" xr6:coauthVersionLast="47" xr6:coauthVersionMax="47" xr10:uidLastSave="{00000000-0000-0000-0000-000000000000}"/>
  <bookViews>
    <workbookView xWindow="-120" yWindow="-120" windowWidth="29040" windowHeight="15840" tabRatio="920" firstSheet="5" activeTab="14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9.4.1.7" sheetId="20" r:id="rId5"/>
    <sheet name="Forma Nr. 2 VBD 7.2.1.1" sheetId="6" r:id="rId6"/>
    <sheet name="Forma Nr. 2 S 7.2.1.1" sheetId="7" r:id="rId7"/>
    <sheet name="Pažyma už pasl ir nuomą" sheetId="15" r:id="rId8"/>
    <sheet name="Forma Nr.7" sheetId="16" r:id="rId9"/>
    <sheet name="Gautų FS Pažyma pagal šalt" sheetId="11" r:id="rId10"/>
    <sheet name="Gautų FS " sheetId="10" r:id="rId11"/>
    <sheet name="Forma Nr. 9" sheetId="22" r:id="rId12"/>
    <sheet name="Pažyma prie 9 formos " sheetId="12" r:id="rId13"/>
    <sheet name="Pažyma apie suk.FS pagal šalt" sheetId="18" r:id="rId14"/>
    <sheet name="Pažyma apie sukauptas FS" sheetId="14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8" l="1"/>
  <c r="H22" i="14"/>
  <c r="K83" i="22"/>
  <c r="K82" i="22" s="1"/>
  <c r="J83" i="22"/>
  <c r="J82" i="22" s="1"/>
  <c r="I83" i="22"/>
  <c r="I82" i="22" s="1"/>
  <c r="K76" i="22"/>
  <c r="K75" i="22" s="1"/>
  <c r="J76" i="22"/>
  <c r="J75" i="22" s="1"/>
  <c r="I76" i="22"/>
  <c r="I75" i="22" s="1"/>
  <c r="K70" i="22"/>
  <c r="J70" i="22"/>
  <c r="I70" i="22"/>
  <c r="I66" i="22" s="1"/>
  <c r="K67" i="22"/>
  <c r="J67" i="22"/>
  <c r="I67" i="22"/>
  <c r="K66" i="22"/>
  <c r="J66" i="22"/>
  <c r="K59" i="22"/>
  <c r="J59" i="22"/>
  <c r="I59" i="22"/>
  <c r="K54" i="22"/>
  <c r="J54" i="22"/>
  <c r="I54" i="22"/>
  <c r="K51" i="22"/>
  <c r="J51" i="22"/>
  <c r="I51" i="22"/>
  <c r="K48" i="22"/>
  <c r="K47" i="22" s="1"/>
  <c r="J48" i="22"/>
  <c r="J47" i="22" s="1"/>
  <c r="I48" i="22"/>
  <c r="I47" i="22" s="1"/>
  <c r="K43" i="22"/>
  <c r="K42" i="22" s="1"/>
  <c r="J43" i="22"/>
  <c r="J42" i="22" s="1"/>
  <c r="I43" i="22"/>
  <c r="I42" i="22" s="1"/>
  <c r="K39" i="22"/>
  <c r="J39" i="22"/>
  <c r="I39" i="22"/>
  <c r="K37" i="22"/>
  <c r="J37" i="22"/>
  <c r="I37" i="22"/>
  <c r="K32" i="22"/>
  <c r="K31" i="22" s="1"/>
  <c r="J32" i="22"/>
  <c r="J31" i="22" s="1"/>
  <c r="I32" i="22"/>
  <c r="I31" i="22" s="1"/>
  <c r="I30" i="22" s="1"/>
  <c r="I91" i="22" s="1"/>
  <c r="H23" i="11"/>
  <c r="H20" i="11"/>
  <c r="H25" i="10"/>
  <c r="H22" i="10"/>
  <c r="H18" i="10"/>
  <c r="L367" i="5"/>
  <c r="L366" i="5" s="1"/>
  <c r="K367" i="5"/>
  <c r="J367" i="5"/>
  <c r="I367" i="5"/>
  <c r="I366" i="5" s="1"/>
  <c r="K366" i="5"/>
  <c r="J366" i="5"/>
  <c r="L364" i="5"/>
  <c r="K364" i="5"/>
  <c r="K363" i="5" s="1"/>
  <c r="J364" i="5"/>
  <c r="J363" i="5" s="1"/>
  <c r="I364" i="5"/>
  <c r="L363" i="5"/>
  <c r="I363" i="5"/>
  <c r="L361" i="5"/>
  <c r="K361" i="5"/>
  <c r="K360" i="5" s="1"/>
  <c r="J361" i="5"/>
  <c r="J360" i="5" s="1"/>
  <c r="I361" i="5"/>
  <c r="L360" i="5"/>
  <c r="I360" i="5"/>
  <c r="L357" i="5"/>
  <c r="L356" i="5" s="1"/>
  <c r="K357" i="5"/>
  <c r="J357" i="5"/>
  <c r="I357" i="5"/>
  <c r="I356" i="5" s="1"/>
  <c r="K356" i="5"/>
  <c r="J356" i="5"/>
  <c r="L353" i="5"/>
  <c r="K353" i="5"/>
  <c r="K352" i="5" s="1"/>
  <c r="J353" i="5"/>
  <c r="J352" i="5" s="1"/>
  <c r="I353" i="5"/>
  <c r="L352" i="5"/>
  <c r="I352" i="5"/>
  <c r="L349" i="5"/>
  <c r="K349" i="5"/>
  <c r="K348" i="5" s="1"/>
  <c r="J349" i="5"/>
  <c r="J348" i="5" s="1"/>
  <c r="I349" i="5"/>
  <c r="L348" i="5"/>
  <c r="I348" i="5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L339" i="5" s="1"/>
  <c r="L338" i="5" s="1"/>
  <c r="K340" i="5"/>
  <c r="J340" i="5"/>
  <c r="I340" i="5"/>
  <c r="I339" i="5" s="1"/>
  <c r="K339" i="5"/>
  <c r="J339" i="5"/>
  <c r="L335" i="5"/>
  <c r="L334" i="5" s="1"/>
  <c r="K335" i="5"/>
  <c r="J335" i="5"/>
  <c r="I335" i="5"/>
  <c r="I334" i="5" s="1"/>
  <c r="K334" i="5"/>
  <c r="J334" i="5"/>
  <c r="L332" i="5"/>
  <c r="K332" i="5"/>
  <c r="K331" i="5" s="1"/>
  <c r="J332" i="5"/>
  <c r="J331" i="5" s="1"/>
  <c r="I332" i="5"/>
  <c r="L331" i="5"/>
  <c r="I331" i="5"/>
  <c r="L329" i="5"/>
  <c r="K329" i="5"/>
  <c r="K328" i="5" s="1"/>
  <c r="J329" i="5"/>
  <c r="J328" i="5" s="1"/>
  <c r="I329" i="5"/>
  <c r="L328" i="5"/>
  <c r="I328" i="5"/>
  <c r="L325" i="5"/>
  <c r="L324" i="5" s="1"/>
  <c r="K325" i="5"/>
  <c r="J325" i="5"/>
  <c r="I325" i="5"/>
  <c r="I324" i="5" s="1"/>
  <c r="K324" i="5"/>
  <c r="J324" i="5"/>
  <c r="L321" i="5"/>
  <c r="K321" i="5"/>
  <c r="K320" i="5" s="1"/>
  <c r="J321" i="5"/>
  <c r="J320" i="5" s="1"/>
  <c r="I321" i="5"/>
  <c r="L320" i="5"/>
  <c r="I320" i="5"/>
  <c r="L317" i="5"/>
  <c r="K317" i="5"/>
  <c r="K316" i="5" s="1"/>
  <c r="J317" i="5"/>
  <c r="J316" i="5" s="1"/>
  <c r="I317" i="5"/>
  <c r="L316" i="5"/>
  <c r="I316" i="5"/>
  <c r="L313" i="5"/>
  <c r="K313" i="5"/>
  <c r="J313" i="5"/>
  <c r="I313" i="5"/>
  <c r="L310" i="5"/>
  <c r="K310" i="5"/>
  <c r="J310" i="5"/>
  <c r="I310" i="5"/>
  <c r="L308" i="5"/>
  <c r="K308" i="5"/>
  <c r="K307" i="5" s="1"/>
  <c r="J308" i="5"/>
  <c r="J307" i="5" s="1"/>
  <c r="I308" i="5"/>
  <c r="L307" i="5"/>
  <c r="I307" i="5"/>
  <c r="L302" i="5"/>
  <c r="L301" i="5" s="1"/>
  <c r="K302" i="5"/>
  <c r="J302" i="5"/>
  <c r="I302" i="5"/>
  <c r="I301" i="5" s="1"/>
  <c r="K301" i="5"/>
  <c r="J301" i="5"/>
  <c r="L299" i="5"/>
  <c r="K299" i="5"/>
  <c r="K298" i="5" s="1"/>
  <c r="J299" i="5"/>
  <c r="J298" i="5" s="1"/>
  <c r="I299" i="5"/>
  <c r="L298" i="5"/>
  <c r="I298" i="5"/>
  <c r="L296" i="5"/>
  <c r="K296" i="5"/>
  <c r="K295" i="5" s="1"/>
  <c r="J296" i="5"/>
  <c r="J295" i="5" s="1"/>
  <c r="I296" i="5"/>
  <c r="L295" i="5"/>
  <c r="I295" i="5"/>
  <c r="L292" i="5"/>
  <c r="L291" i="5" s="1"/>
  <c r="K292" i="5"/>
  <c r="J292" i="5"/>
  <c r="I292" i="5"/>
  <c r="I291" i="5" s="1"/>
  <c r="K291" i="5"/>
  <c r="J291" i="5"/>
  <c r="L288" i="5"/>
  <c r="K288" i="5"/>
  <c r="K287" i="5" s="1"/>
  <c r="J288" i="5"/>
  <c r="J287" i="5" s="1"/>
  <c r="I288" i="5"/>
  <c r="L287" i="5"/>
  <c r="I287" i="5"/>
  <c r="L284" i="5"/>
  <c r="L283" i="5" s="1"/>
  <c r="K284" i="5"/>
  <c r="K283" i="5" s="1"/>
  <c r="J284" i="5"/>
  <c r="J283" i="5" s="1"/>
  <c r="I284" i="5"/>
  <c r="I283" i="5"/>
  <c r="L280" i="5"/>
  <c r="K280" i="5"/>
  <c r="J280" i="5"/>
  <c r="I280" i="5"/>
  <c r="L277" i="5"/>
  <c r="K277" i="5"/>
  <c r="J277" i="5"/>
  <c r="I277" i="5"/>
  <c r="L275" i="5"/>
  <c r="K275" i="5"/>
  <c r="K274" i="5" s="1"/>
  <c r="J275" i="5"/>
  <c r="J274" i="5" s="1"/>
  <c r="I275" i="5"/>
  <c r="L274" i="5"/>
  <c r="I274" i="5"/>
  <c r="I273" i="5" s="1"/>
  <c r="L270" i="5"/>
  <c r="K270" i="5"/>
  <c r="K269" i="5" s="1"/>
  <c r="J270" i="5"/>
  <c r="J269" i="5" s="1"/>
  <c r="I270" i="5"/>
  <c r="L269" i="5"/>
  <c r="I269" i="5"/>
  <c r="L267" i="5"/>
  <c r="K267" i="5"/>
  <c r="K266" i="5" s="1"/>
  <c r="J267" i="5"/>
  <c r="J266" i="5" s="1"/>
  <c r="I267" i="5"/>
  <c r="L266" i="5"/>
  <c r="I266" i="5"/>
  <c r="L264" i="5"/>
  <c r="L263" i="5" s="1"/>
  <c r="K264" i="5"/>
  <c r="J264" i="5"/>
  <c r="I264" i="5"/>
  <c r="I263" i="5" s="1"/>
  <c r="K263" i="5"/>
  <c r="J263" i="5"/>
  <c r="L260" i="5"/>
  <c r="K260" i="5"/>
  <c r="K259" i="5" s="1"/>
  <c r="J260" i="5"/>
  <c r="J259" i="5" s="1"/>
  <c r="I260" i="5"/>
  <c r="L259" i="5"/>
  <c r="I259" i="5"/>
  <c r="L256" i="5"/>
  <c r="K256" i="5"/>
  <c r="K255" i="5" s="1"/>
  <c r="J256" i="5"/>
  <c r="J255" i="5" s="1"/>
  <c r="I256" i="5"/>
  <c r="L255" i="5"/>
  <c r="I255" i="5"/>
  <c r="L252" i="5"/>
  <c r="L251" i="5" s="1"/>
  <c r="K252" i="5"/>
  <c r="J252" i="5"/>
  <c r="I252" i="5"/>
  <c r="I251" i="5" s="1"/>
  <c r="K251" i="5"/>
  <c r="J251" i="5"/>
  <c r="L248" i="5"/>
  <c r="K248" i="5"/>
  <c r="J248" i="5"/>
  <c r="I248" i="5"/>
  <c r="L245" i="5"/>
  <c r="K245" i="5"/>
  <c r="J245" i="5"/>
  <c r="I245" i="5"/>
  <c r="L243" i="5"/>
  <c r="K243" i="5"/>
  <c r="K242" i="5" s="1"/>
  <c r="J243" i="5"/>
  <c r="J242" i="5" s="1"/>
  <c r="J241" i="5" s="1"/>
  <c r="I243" i="5"/>
  <c r="L242" i="5"/>
  <c r="I242" i="5"/>
  <c r="L236" i="5"/>
  <c r="K236" i="5"/>
  <c r="K235" i="5" s="1"/>
  <c r="K234" i="5" s="1"/>
  <c r="J236" i="5"/>
  <c r="J235" i="5" s="1"/>
  <c r="J234" i="5" s="1"/>
  <c r="I236" i="5"/>
  <c r="L235" i="5"/>
  <c r="L234" i="5" s="1"/>
  <c r="I235" i="5"/>
  <c r="I234" i="5" s="1"/>
  <c r="L232" i="5"/>
  <c r="K232" i="5"/>
  <c r="K231" i="5" s="1"/>
  <c r="K230" i="5" s="1"/>
  <c r="J232" i="5"/>
  <c r="J231" i="5" s="1"/>
  <c r="J230" i="5" s="1"/>
  <c r="I232" i="5"/>
  <c r="L231" i="5"/>
  <c r="L230" i="5" s="1"/>
  <c r="I231" i="5"/>
  <c r="I230" i="5" s="1"/>
  <c r="P223" i="5"/>
  <c r="O223" i="5"/>
  <c r="N223" i="5"/>
  <c r="M223" i="5"/>
  <c r="L223" i="5"/>
  <c r="L222" i="5" s="1"/>
  <c r="K223" i="5"/>
  <c r="J223" i="5"/>
  <c r="I223" i="5"/>
  <c r="I222" i="5" s="1"/>
  <c r="K222" i="5"/>
  <c r="J222" i="5"/>
  <c r="L220" i="5"/>
  <c r="K220" i="5"/>
  <c r="K219" i="5" s="1"/>
  <c r="K218" i="5" s="1"/>
  <c r="J220" i="5"/>
  <c r="J219" i="5" s="1"/>
  <c r="J218" i="5" s="1"/>
  <c r="I220" i="5"/>
  <c r="L219" i="5"/>
  <c r="L218" i="5" s="1"/>
  <c r="I219" i="5"/>
  <c r="I218" i="5" s="1"/>
  <c r="L213" i="5"/>
  <c r="K213" i="5"/>
  <c r="K212" i="5" s="1"/>
  <c r="K211" i="5" s="1"/>
  <c r="J213" i="5"/>
  <c r="J212" i="5" s="1"/>
  <c r="J211" i="5" s="1"/>
  <c r="I213" i="5"/>
  <c r="L212" i="5"/>
  <c r="L211" i="5" s="1"/>
  <c r="I212" i="5"/>
  <c r="I211" i="5" s="1"/>
  <c r="L209" i="5"/>
  <c r="K209" i="5"/>
  <c r="K208" i="5" s="1"/>
  <c r="J209" i="5"/>
  <c r="J208" i="5" s="1"/>
  <c r="I209" i="5"/>
  <c r="L208" i="5"/>
  <c r="I208" i="5"/>
  <c r="L204" i="5"/>
  <c r="K204" i="5"/>
  <c r="K203" i="5" s="1"/>
  <c r="J204" i="5"/>
  <c r="J203" i="5" s="1"/>
  <c r="I204" i="5"/>
  <c r="L203" i="5"/>
  <c r="I203" i="5"/>
  <c r="L198" i="5"/>
  <c r="L197" i="5" s="1"/>
  <c r="K198" i="5"/>
  <c r="J198" i="5"/>
  <c r="I198" i="5"/>
  <c r="I197" i="5" s="1"/>
  <c r="I188" i="5" s="1"/>
  <c r="K197" i="5"/>
  <c r="J197" i="5"/>
  <c r="L193" i="5"/>
  <c r="K193" i="5"/>
  <c r="K192" i="5" s="1"/>
  <c r="J193" i="5"/>
  <c r="J192" i="5" s="1"/>
  <c r="I193" i="5"/>
  <c r="L192" i="5"/>
  <c r="I192" i="5"/>
  <c r="L190" i="5"/>
  <c r="L189" i="5" s="1"/>
  <c r="L188" i="5" s="1"/>
  <c r="K190" i="5"/>
  <c r="K189" i="5" s="1"/>
  <c r="K188" i="5" s="1"/>
  <c r="K187" i="5" s="1"/>
  <c r="J190" i="5"/>
  <c r="J189" i="5" s="1"/>
  <c r="J188" i="5" s="1"/>
  <c r="I190" i="5"/>
  <c r="I189" i="5"/>
  <c r="L182" i="5"/>
  <c r="L181" i="5" s="1"/>
  <c r="K182" i="5"/>
  <c r="J182" i="5"/>
  <c r="I182" i="5"/>
  <c r="I181" i="5" s="1"/>
  <c r="K181" i="5"/>
  <c r="J181" i="5"/>
  <c r="L177" i="5"/>
  <c r="K177" i="5"/>
  <c r="K176" i="5" s="1"/>
  <c r="K175" i="5" s="1"/>
  <c r="J177" i="5"/>
  <c r="J176" i="5" s="1"/>
  <c r="J175" i="5" s="1"/>
  <c r="I177" i="5"/>
  <c r="L176" i="5"/>
  <c r="I176" i="5"/>
  <c r="I175" i="5" s="1"/>
  <c r="L173" i="5"/>
  <c r="K173" i="5"/>
  <c r="K172" i="5" s="1"/>
  <c r="K171" i="5" s="1"/>
  <c r="J173" i="5"/>
  <c r="J172" i="5" s="1"/>
  <c r="J171" i="5" s="1"/>
  <c r="I173" i="5"/>
  <c r="L172" i="5"/>
  <c r="L171" i="5" s="1"/>
  <c r="I172" i="5"/>
  <c r="I171" i="5" s="1"/>
  <c r="L168" i="5"/>
  <c r="L167" i="5" s="1"/>
  <c r="K168" i="5"/>
  <c r="J168" i="5"/>
  <c r="I168" i="5"/>
  <c r="I167" i="5" s="1"/>
  <c r="K167" i="5"/>
  <c r="J167" i="5"/>
  <c r="L163" i="5"/>
  <c r="K163" i="5"/>
  <c r="K162" i="5" s="1"/>
  <c r="K161" i="5" s="1"/>
  <c r="K160" i="5" s="1"/>
  <c r="J163" i="5"/>
  <c r="J162" i="5" s="1"/>
  <c r="J161" i="5" s="1"/>
  <c r="J160" i="5" s="1"/>
  <c r="I163" i="5"/>
  <c r="L162" i="5"/>
  <c r="I162" i="5"/>
  <c r="I161" i="5" s="1"/>
  <c r="I160" i="5" s="1"/>
  <c r="L157" i="5"/>
  <c r="L156" i="5" s="1"/>
  <c r="L155" i="5" s="1"/>
  <c r="K157" i="5"/>
  <c r="J157" i="5"/>
  <c r="I157" i="5"/>
  <c r="I156" i="5" s="1"/>
  <c r="I155" i="5" s="1"/>
  <c r="K156" i="5"/>
  <c r="K155" i="5" s="1"/>
  <c r="J156" i="5"/>
  <c r="J155" i="5" s="1"/>
  <c r="L153" i="5"/>
  <c r="L152" i="5" s="1"/>
  <c r="K153" i="5"/>
  <c r="J153" i="5"/>
  <c r="I153" i="5"/>
  <c r="I152" i="5" s="1"/>
  <c r="K152" i="5"/>
  <c r="J152" i="5"/>
  <c r="L149" i="5"/>
  <c r="K149" i="5"/>
  <c r="K148" i="5" s="1"/>
  <c r="K147" i="5" s="1"/>
  <c r="J149" i="5"/>
  <c r="J148" i="5" s="1"/>
  <c r="J147" i="5" s="1"/>
  <c r="I149" i="5"/>
  <c r="L148" i="5"/>
  <c r="L147" i="5" s="1"/>
  <c r="I148" i="5"/>
  <c r="I147" i="5" s="1"/>
  <c r="L144" i="5"/>
  <c r="K144" i="5"/>
  <c r="K143" i="5" s="1"/>
  <c r="K142" i="5" s="1"/>
  <c r="J144" i="5"/>
  <c r="J143" i="5" s="1"/>
  <c r="J142" i="5" s="1"/>
  <c r="I144" i="5"/>
  <c r="L143" i="5"/>
  <c r="L142" i="5" s="1"/>
  <c r="I143" i="5"/>
  <c r="I142" i="5" s="1"/>
  <c r="L139" i="5"/>
  <c r="L138" i="5" s="1"/>
  <c r="L137" i="5" s="1"/>
  <c r="K139" i="5"/>
  <c r="J139" i="5"/>
  <c r="I139" i="5"/>
  <c r="I138" i="5" s="1"/>
  <c r="I137" i="5" s="1"/>
  <c r="K138" i="5"/>
  <c r="K137" i="5" s="1"/>
  <c r="J138" i="5"/>
  <c r="J137" i="5" s="1"/>
  <c r="L135" i="5"/>
  <c r="L134" i="5" s="1"/>
  <c r="L133" i="5" s="1"/>
  <c r="K135" i="5"/>
  <c r="J135" i="5"/>
  <c r="I135" i="5"/>
  <c r="I134" i="5" s="1"/>
  <c r="I133" i="5" s="1"/>
  <c r="K134" i="5"/>
  <c r="K133" i="5" s="1"/>
  <c r="J134" i="5"/>
  <c r="J133" i="5" s="1"/>
  <c r="L131" i="5"/>
  <c r="L130" i="5" s="1"/>
  <c r="L129" i="5" s="1"/>
  <c r="K131" i="5"/>
  <c r="J131" i="5"/>
  <c r="I131" i="5"/>
  <c r="I130" i="5" s="1"/>
  <c r="I129" i="5" s="1"/>
  <c r="K130" i="5"/>
  <c r="K129" i="5" s="1"/>
  <c r="J130" i="5"/>
  <c r="J129" i="5" s="1"/>
  <c r="L127" i="5"/>
  <c r="L126" i="5" s="1"/>
  <c r="L125" i="5" s="1"/>
  <c r="K127" i="5"/>
  <c r="J127" i="5"/>
  <c r="I127" i="5"/>
  <c r="I126" i="5" s="1"/>
  <c r="I125" i="5" s="1"/>
  <c r="K126" i="5"/>
  <c r="K125" i="5" s="1"/>
  <c r="J126" i="5"/>
  <c r="J125" i="5" s="1"/>
  <c r="L123" i="5"/>
  <c r="L122" i="5" s="1"/>
  <c r="L121" i="5" s="1"/>
  <c r="K123" i="5"/>
  <c r="J123" i="5"/>
  <c r="I123" i="5"/>
  <c r="I122" i="5" s="1"/>
  <c r="I121" i="5" s="1"/>
  <c r="K122" i="5"/>
  <c r="K121" i="5" s="1"/>
  <c r="J122" i="5"/>
  <c r="J121" i="5" s="1"/>
  <c r="L118" i="5"/>
  <c r="L117" i="5" s="1"/>
  <c r="L116" i="5" s="1"/>
  <c r="L115" i="5" s="1"/>
  <c r="K118" i="5"/>
  <c r="J118" i="5"/>
  <c r="I118" i="5"/>
  <c r="I117" i="5" s="1"/>
  <c r="I116" i="5" s="1"/>
  <c r="K117" i="5"/>
  <c r="K116" i="5" s="1"/>
  <c r="J117" i="5"/>
  <c r="J116" i="5" s="1"/>
  <c r="L112" i="5"/>
  <c r="K112" i="5"/>
  <c r="K111" i="5" s="1"/>
  <c r="J112" i="5"/>
  <c r="J111" i="5" s="1"/>
  <c r="I112" i="5"/>
  <c r="L111" i="5"/>
  <c r="I111" i="5"/>
  <c r="L108" i="5"/>
  <c r="L107" i="5" s="1"/>
  <c r="L106" i="5" s="1"/>
  <c r="K108" i="5"/>
  <c r="J108" i="5"/>
  <c r="I108" i="5"/>
  <c r="I107" i="5" s="1"/>
  <c r="I106" i="5" s="1"/>
  <c r="K107" i="5"/>
  <c r="J107" i="5"/>
  <c r="L103" i="5"/>
  <c r="L102" i="5" s="1"/>
  <c r="L101" i="5" s="1"/>
  <c r="K103" i="5"/>
  <c r="J103" i="5"/>
  <c r="I103" i="5"/>
  <c r="I102" i="5" s="1"/>
  <c r="I101" i="5" s="1"/>
  <c r="K102" i="5"/>
  <c r="K101" i="5" s="1"/>
  <c r="J102" i="5"/>
  <c r="J101" i="5" s="1"/>
  <c r="L98" i="5"/>
  <c r="L97" i="5" s="1"/>
  <c r="L96" i="5" s="1"/>
  <c r="L95" i="5" s="1"/>
  <c r="K98" i="5"/>
  <c r="J98" i="5"/>
  <c r="I98" i="5"/>
  <c r="I97" i="5" s="1"/>
  <c r="I96" i="5" s="1"/>
  <c r="K97" i="5"/>
  <c r="K96" i="5" s="1"/>
  <c r="J97" i="5"/>
  <c r="J96" i="5" s="1"/>
  <c r="L91" i="5"/>
  <c r="L90" i="5" s="1"/>
  <c r="L89" i="5" s="1"/>
  <c r="L88" i="5" s="1"/>
  <c r="K91" i="5"/>
  <c r="K90" i="5" s="1"/>
  <c r="K89" i="5" s="1"/>
  <c r="K88" i="5" s="1"/>
  <c r="J91" i="5"/>
  <c r="J90" i="5" s="1"/>
  <c r="J89" i="5" s="1"/>
  <c r="J88" i="5" s="1"/>
  <c r="I91" i="5"/>
  <c r="I90" i="5"/>
  <c r="I89" i="5"/>
  <c r="I88" i="5" s="1"/>
  <c r="L86" i="5"/>
  <c r="K86" i="5"/>
  <c r="K85" i="5" s="1"/>
  <c r="K84" i="5" s="1"/>
  <c r="J86" i="5"/>
  <c r="J85" i="5" s="1"/>
  <c r="J84" i="5" s="1"/>
  <c r="I86" i="5"/>
  <c r="L85" i="5"/>
  <c r="L84" i="5" s="1"/>
  <c r="I85" i="5"/>
  <c r="I84" i="5" s="1"/>
  <c r="L80" i="5"/>
  <c r="K80" i="5"/>
  <c r="K79" i="5" s="1"/>
  <c r="J80" i="5"/>
  <c r="J79" i="5" s="1"/>
  <c r="I80" i="5"/>
  <c r="L79" i="5"/>
  <c r="I79" i="5"/>
  <c r="L75" i="5"/>
  <c r="K75" i="5"/>
  <c r="K74" i="5" s="1"/>
  <c r="J75" i="5"/>
  <c r="J74" i="5" s="1"/>
  <c r="I75" i="5"/>
  <c r="L74" i="5"/>
  <c r="I74" i="5"/>
  <c r="L70" i="5"/>
  <c r="L69" i="5" s="1"/>
  <c r="L68" i="5" s="1"/>
  <c r="L67" i="5" s="1"/>
  <c r="K70" i="5"/>
  <c r="J70" i="5"/>
  <c r="I70" i="5"/>
  <c r="I69" i="5" s="1"/>
  <c r="I68" i="5" s="1"/>
  <c r="I67" i="5" s="1"/>
  <c r="K69" i="5"/>
  <c r="J69" i="5"/>
  <c r="L50" i="5"/>
  <c r="L49" i="5" s="1"/>
  <c r="L48" i="5" s="1"/>
  <c r="L47" i="5" s="1"/>
  <c r="K50" i="5"/>
  <c r="K49" i="5" s="1"/>
  <c r="K48" i="5" s="1"/>
  <c r="K47" i="5" s="1"/>
  <c r="J50" i="5"/>
  <c r="J49" i="5" s="1"/>
  <c r="J48" i="5" s="1"/>
  <c r="J47" i="5" s="1"/>
  <c r="I50" i="5"/>
  <c r="I49" i="5" s="1"/>
  <c r="I48" i="5" s="1"/>
  <c r="I47" i="5" s="1"/>
  <c r="L45" i="5"/>
  <c r="K45" i="5"/>
  <c r="K44" i="5" s="1"/>
  <c r="K43" i="5" s="1"/>
  <c r="J45" i="5"/>
  <c r="J44" i="5" s="1"/>
  <c r="J43" i="5" s="1"/>
  <c r="I45" i="5"/>
  <c r="L44" i="5"/>
  <c r="L43" i="5" s="1"/>
  <c r="I44" i="5"/>
  <c r="I43" i="5" s="1"/>
  <c r="L41" i="5"/>
  <c r="K41" i="5"/>
  <c r="J41" i="5"/>
  <c r="I41" i="5"/>
  <c r="L39" i="5"/>
  <c r="L38" i="5" s="1"/>
  <c r="L37" i="5" s="1"/>
  <c r="K39" i="5"/>
  <c r="J39" i="5"/>
  <c r="I39" i="5"/>
  <c r="I38" i="5" s="1"/>
  <c r="I37" i="5" s="1"/>
  <c r="I36" i="5" s="1"/>
  <c r="K38" i="5"/>
  <c r="K37" i="5" s="1"/>
  <c r="J38" i="5"/>
  <c r="J37" i="5" s="1"/>
  <c r="J36" i="5" s="1"/>
  <c r="L367" i="8"/>
  <c r="L366" i="8" s="1"/>
  <c r="K367" i="8"/>
  <c r="K366" i="8" s="1"/>
  <c r="J367" i="8"/>
  <c r="I367" i="8"/>
  <c r="J366" i="8"/>
  <c r="I366" i="8"/>
  <c r="L364" i="8"/>
  <c r="L363" i="8" s="1"/>
  <c r="K364" i="8"/>
  <c r="K363" i="8" s="1"/>
  <c r="J364" i="8"/>
  <c r="J363" i="8" s="1"/>
  <c r="I364" i="8"/>
  <c r="I363" i="8" s="1"/>
  <c r="L361" i="8"/>
  <c r="K361" i="8"/>
  <c r="J361" i="8"/>
  <c r="I361" i="8"/>
  <c r="L360" i="8"/>
  <c r="K360" i="8"/>
  <c r="J360" i="8"/>
  <c r="I360" i="8"/>
  <c r="L357" i="8"/>
  <c r="L356" i="8" s="1"/>
  <c r="K357" i="8"/>
  <c r="K356" i="8" s="1"/>
  <c r="J357" i="8"/>
  <c r="I357" i="8"/>
  <c r="J356" i="8"/>
  <c r="I356" i="8"/>
  <c r="L353" i="8"/>
  <c r="L352" i="8" s="1"/>
  <c r="K353" i="8"/>
  <c r="K352" i="8" s="1"/>
  <c r="J353" i="8"/>
  <c r="J352" i="8" s="1"/>
  <c r="J338" i="8" s="1"/>
  <c r="I353" i="8"/>
  <c r="I352" i="8" s="1"/>
  <c r="I338" i="8" s="1"/>
  <c r="L349" i="8"/>
  <c r="K349" i="8"/>
  <c r="J349" i="8"/>
  <c r="I349" i="8"/>
  <c r="L348" i="8"/>
  <c r="K348" i="8"/>
  <c r="J348" i="8"/>
  <c r="I348" i="8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L339" i="8" s="1"/>
  <c r="K340" i="8"/>
  <c r="K339" i="8" s="1"/>
  <c r="K338" i="8" s="1"/>
  <c r="J340" i="8"/>
  <c r="I340" i="8"/>
  <c r="J339" i="8"/>
  <c r="I339" i="8"/>
  <c r="L335" i="8"/>
  <c r="L334" i="8" s="1"/>
  <c r="K335" i="8"/>
  <c r="K334" i="8" s="1"/>
  <c r="J335" i="8"/>
  <c r="I335" i="8"/>
  <c r="J334" i="8"/>
  <c r="I334" i="8"/>
  <c r="L332" i="8"/>
  <c r="L331" i="8" s="1"/>
  <c r="K332" i="8"/>
  <c r="K331" i="8" s="1"/>
  <c r="J332" i="8"/>
  <c r="J331" i="8" s="1"/>
  <c r="I332" i="8"/>
  <c r="I331" i="8" s="1"/>
  <c r="L329" i="8"/>
  <c r="K329" i="8"/>
  <c r="J329" i="8"/>
  <c r="I329" i="8"/>
  <c r="L328" i="8"/>
  <c r="K328" i="8"/>
  <c r="J328" i="8"/>
  <c r="I328" i="8"/>
  <c r="L325" i="8"/>
  <c r="L324" i="8" s="1"/>
  <c r="K325" i="8"/>
  <c r="K324" i="8" s="1"/>
  <c r="J325" i="8"/>
  <c r="I325" i="8"/>
  <c r="J324" i="8"/>
  <c r="I324" i="8"/>
  <c r="L321" i="8"/>
  <c r="L320" i="8" s="1"/>
  <c r="K321" i="8"/>
  <c r="K320" i="8" s="1"/>
  <c r="J321" i="8"/>
  <c r="J320" i="8" s="1"/>
  <c r="I321" i="8"/>
  <c r="I320" i="8" s="1"/>
  <c r="L317" i="8"/>
  <c r="K317" i="8"/>
  <c r="J317" i="8"/>
  <c r="I317" i="8"/>
  <c r="L316" i="8"/>
  <c r="K316" i="8"/>
  <c r="J316" i="8"/>
  <c r="I316" i="8"/>
  <c r="L313" i="8"/>
  <c r="K313" i="8"/>
  <c r="J313" i="8"/>
  <c r="I313" i="8"/>
  <c r="L310" i="8"/>
  <c r="K310" i="8"/>
  <c r="J310" i="8"/>
  <c r="I310" i="8"/>
  <c r="L308" i="8"/>
  <c r="L307" i="8" s="1"/>
  <c r="L306" i="8" s="1"/>
  <c r="K308" i="8"/>
  <c r="K307" i="8" s="1"/>
  <c r="K306" i="8" s="1"/>
  <c r="K305" i="8" s="1"/>
  <c r="J308" i="8"/>
  <c r="J307" i="8" s="1"/>
  <c r="J306" i="8" s="1"/>
  <c r="J305" i="8" s="1"/>
  <c r="I308" i="8"/>
  <c r="I307" i="8" s="1"/>
  <c r="L302" i="8"/>
  <c r="L301" i="8" s="1"/>
  <c r="K302" i="8"/>
  <c r="K301" i="8" s="1"/>
  <c r="J302" i="8"/>
  <c r="I302" i="8"/>
  <c r="J301" i="8"/>
  <c r="I301" i="8"/>
  <c r="L299" i="8"/>
  <c r="L298" i="8" s="1"/>
  <c r="K299" i="8"/>
  <c r="K298" i="8" s="1"/>
  <c r="J299" i="8"/>
  <c r="J298" i="8" s="1"/>
  <c r="I299" i="8"/>
  <c r="I298" i="8" s="1"/>
  <c r="L296" i="8"/>
  <c r="K296" i="8"/>
  <c r="J296" i="8"/>
  <c r="I296" i="8"/>
  <c r="L295" i="8"/>
  <c r="K295" i="8"/>
  <c r="J295" i="8"/>
  <c r="I295" i="8"/>
  <c r="L292" i="8"/>
  <c r="L291" i="8" s="1"/>
  <c r="K292" i="8"/>
  <c r="K291" i="8" s="1"/>
  <c r="J292" i="8"/>
  <c r="I292" i="8"/>
  <c r="J291" i="8"/>
  <c r="I291" i="8"/>
  <c r="L288" i="8"/>
  <c r="L287" i="8" s="1"/>
  <c r="K288" i="8"/>
  <c r="K287" i="8" s="1"/>
  <c r="J288" i="8"/>
  <c r="J287" i="8" s="1"/>
  <c r="I288" i="8"/>
  <c r="I287" i="8" s="1"/>
  <c r="L284" i="8"/>
  <c r="K284" i="8"/>
  <c r="J284" i="8"/>
  <c r="I284" i="8"/>
  <c r="L283" i="8"/>
  <c r="K283" i="8"/>
  <c r="J283" i="8"/>
  <c r="I283" i="8"/>
  <c r="L280" i="8"/>
  <c r="K280" i="8"/>
  <c r="J280" i="8"/>
  <c r="I280" i="8"/>
  <c r="L277" i="8"/>
  <c r="K277" i="8"/>
  <c r="J277" i="8"/>
  <c r="I277" i="8"/>
  <c r="L275" i="8"/>
  <c r="L274" i="8" s="1"/>
  <c r="L273" i="8" s="1"/>
  <c r="K275" i="8"/>
  <c r="K274" i="8" s="1"/>
  <c r="K273" i="8" s="1"/>
  <c r="J275" i="8"/>
  <c r="J274" i="8" s="1"/>
  <c r="J273" i="8" s="1"/>
  <c r="I275" i="8"/>
  <c r="I274" i="8" s="1"/>
  <c r="L270" i="8"/>
  <c r="L269" i="8" s="1"/>
  <c r="K270" i="8"/>
  <c r="K269" i="8" s="1"/>
  <c r="J270" i="8"/>
  <c r="J269" i="8" s="1"/>
  <c r="I270" i="8"/>
  <c r="I269" i="8" s="1"/>
  <c r="L267" i="8"/>
  <c r="K267" i="8"/>
  <c r="J267" i="8"/>
  <c r="I267" i="8"/>
  <c r="L266" i="8"/>
  <c r="K266" i="8"/>
  <c r="J266" i="8"/>
  <c r="I266" i="8"/>
  <c r="L264" i="8"/>
  <c r="L263" i="8" s="1"/>
  <c r="K264" i="8"/>
  <c r="K263" i="8" s="1"/>
  <c r="J264" i="8"/>
  <c r="I264" i="8"/>
  <c r="J263" i="8"/>
  <c r="I263" i="8"/>
  <c r="L260" i="8"/>
  <c r="L259" i="8" s="1"/>
  <c r="K260" i="8"/>
  <c r="K259" i="8" s="1"/>
  <c r="J260" i="8"/>
  <c r="J259" i="8" s="1"/>
  <c r="I260" i="8"/>
  <c r="I259" i="8" s="1"/>
  <c r="L256" i="8"/>
  <c r="K256" i="8"/>
  <c r="J256" i="8"/>
  <c r="I256" i="8"/>
  <c r="L255" i="8"/>
  <c r="K255" i="8"/>
  <c r="J255" i="8"/>
  <c r="I255" i="8"/>
  <c r="L252" i="8"/>
  <c r="L251" i="8" s="1"/>
  <c r="K252" i="8"/>
  <c r="K251" i="8" s="1"/>
  <c r="J252" i="8"/>
  <c r="I252" i="8"/>
  <c r="J251" i="8"/>
  <c r="I251" i="8"/>
  <c r="L248" i="8"/>
  <c r="K248" i="8"/>
  <c r="J248" i="8"/>
  <c r="I248" i="8"/>
  <c r="L245" i="8"/>
  <c r="K245" i="8"/>
  <c r="J245" i="8"/>
  <c r="I245" i="8"/>
  <c r="L243" i="8"/>
  <c r="K243" i="8"/>
  <c r="J243" i="8"/>
  <c r="I243" i="8"/>
  <c r="L242" i="8"/>
  <c r="L241" i="8" s="1"/>
  <c r="K242" i="8"/>
  <c r="J242" i="8"/>
  <c r="I242" i="8"/>
  <c r="L236" i="8"/>
  <c r="L235" i="8" s="1"/>
  <c r="L234" i="8" s="1"/>
  <c r="K236" i="8"/>
  <c r="K235" i="8" s="1"/>
  <c r="K234" i="8" s="1"/>
  <c r="J236" i="8"/>
  <c r="J235" i="8" s="1"/>
  <c r="J234" i="8" s="1"/>
  <c r="I236" i="8"/>
  <c r="I235" i="8" s="1"/>
  <c r="I234" i="8" s="1"/>
  <c r="L232" i="8"/>
  <c r="L231" i="8" s="1"/>
  <c r="L230" i="8" s="1"/>
  <c r="K232" i="8"/>
  <c r="K231" i="8" s="1"/>
  <c r="K230" i="8" s="1"/>
  <c r="J232" i="8"/>
  <c r="J231" i="8" s="1"/>
  <c r="J230" i="8" s="1"/>
  <c r="I232" i="8"/>
  <c r="I231" i="8" s="1"/>
  <c r="I230" i="8" s="1"/>
  <c r="P223" i="8"/>
  <c r="O223" i="8"/>
  <c r="N223" i="8"/>
  <c r="M223" i="8"/>
  <c r="L223" i="8"/>
  <c r="L222" i="8" s="1"/>
  <c r="K223" i="8"/>
  <c r="K222" i="8" s="1"/>
  <c r="J223" i="8"/>
  <c r="I223" i="8"/>
  <c r="J222" i="8"/>
  <c r="I222" i="8"/>
  <c r="L220" i="8"/>
  <c r="L219" i="8" s="1"/>
  <c r="L218" i="8" s="1"/>
  <c r="K220" i="8"/>
  <c r="K219" i="8" s="1"/>
  <c r="J220" i="8"/>
  <c r="J219" i="8" s="1"/>
  <c r="J218" i="8" s="1"/>
  <c r="I220" i="8"/>
  <c r="I219" i="8" s="1"/>
  <c r="I218" i="8" s="1"/>
  <c r="L213" i="8"/>
  <c r="L212" i="8" s="1"/>
  <c r="L211" i="8" s="1"/>
  <c r="K213" i="8"/>
  <c r="K212" i="8" s="1"/>
  <c r="K211" i="8" s="1"/>
  <c r="J213" i="8"/>
  <c r="J212" i="8" s="1"/>
  <c r="J211" i="8" s="1"/>
  <c r="I213" i="8"/>
  <c r="I212" i="8" s="1"/>
  <c r="I211" i="8" s="1"/>
  <c r="L209" i="8"/>
  <c r="L208" i="8" s="1"/>
  <c r="K209" i="8"/>
  <c r="K208" i="8" s="1"/>
  <c r="J209" i="8"/>
  <c r="J208" i="8" s="1"/>
  <c r="I209" i="8"/>
  <c r="I208" i="8" s="1"/>
  <c r="L204" i="8"/>
  <c r="K204" i="8"/>
  <c r="J204" i="8"/>
  <c r="I204" i="8"/>
  <c r="L203" i="8"/>
  <c r="K203" i="8"/>
  <c r="J203" i="8"/>
  <c r="I203" i="8"/>
  <c r="L198" i="8"/>
  <c r="L197" i="8" s="1"/>
  <c r="K198" i="8"/>
  <c r="K197" i="8" s="1"/>
  <c r="J198" i="8"/>
  <c r="I198" i="8"/>
  <c r="J197" i="8"/>
  <c r="I197" i="8"/>
  <c r="L193" i="8"/>
  <c r="L192" i="8" s="1"/>
  <c r="K193" i="8"/>
  <c r="K192" i="8" s="1"/>
  <c r="J193" i="8"/>
  <c r="J192" i="8" s="1"/>
  <c r="I193" i="8"/>
  <c r="I192" i="8" s="1"/>
  <c r="L190" i="8"/>
  <c r="K190" i="8"/>
  <c r="J190" i="8"/>
  <c r="I190" i="8"/>
  <c r="L189" i="8"/>
  <c r="L188" i="8" s="1"/>
  <c r="K189" i="8"/>
  <c r="K188" i="8" s="1"/>
  <c r="J189" i="8"/>
  <c r="J188" i="8" s="1"/>
  <c r="J187" i="8" s="1"/>
  <c r="I189" i="8"/>
  <c r="L182" i="8"/>
  <c r="L181" i="8" s="1"/>
  <c r="K182" i="8"/>
  <c r="K181" i="8" s="1"/>
  <c r="J182" i="8"/>
  <c r="I182" i="8"/>
  <c r="J181" i="8"/>
  <c r="I181" i="8"/>
  <c r="L177" i="8"/>
  <c r="L176" i="8" s="1"/>
  <c r="K177" i="8"/>
  <c r="K176" i="8" s="1"/>
  <c r="K175" i="8" s="1"/>
  <c r="J177" i="8"/>
  <c r="J176" i="8" s="1"/>
  <c r="J175" i="8" s="1"/>
  <c r="I177" i="8"/>
  <c r="I176" i="8" s="1"/>
  <c r="I175" i="8" s="1"/>
  <c r="L173" i="8"/>
  <c r="L172" i="8" s="1"/>
  <c r="L171" i="8" s="1"/>
  <c r="K173" i="8"/>
  <c r="K172" i="8" s="1"/>
  <c r="K171" i="8" s="1"/>
  <c r="J173" i="8"/>
  <c r="J172" i="8" s="1"/>
  <c r="J171" i="8" s="1"/>
  <c r="I173" i="8"/>
  <c r="I172" i="8" s="1"/>
  <c r="I171" i="8" s="1"/>
  <c r="L168" i="8"/>
  <c r="L167" i="8" s="1"/>
  <c r="K168" i="8"/>
  <c r="K167" i="8" s="1"/>
  <c r="J168" i="8"/>
  <c r="I168" i="8"/>
  <c r="J167" i="8"/>
  <c r="I167" i="8"/>
  <c r="L163" i="8"/>
  <c r="L162" i="8" s="1"/>
  <c r="L161" i="8" s="1"/>
  <c r="L160" i="8" s="1"/>
  <c r="K163" i="8"/>
  <c r="K162" i="8" s="1"/>
  <c r="K161" i="8" s="1"/>
  <c r="K160" i="8" s="1"/>
  <c r="J163" i="8"/>
  <c r="J162" i="8" s="1"/>
  <c r="J161" i="8" s="1"/>
  <c r="J160" i="8" s="1"/>
  <c r="I163" i="8"/>
  <c r="I162" i="8" s="1"/>
  <c r="I161" i="8" s="1"/>
  <c r="I160" i="8" s="1"/>
  <c r="L157" i="8"/>
  <c r="L156" i="8" s="1"/>
  <c r="L155" i="8" s="1"/>
  <c r="K157" i="8"/>
  <c r="K156" i="8" s="1"/>
  <c r="K155" i="8" s="1"/>
  <c r="J157" i="8"/>
  <c r="I157" i="8"/>
  <c r="J156" i="8"/>
  <c r="I156" i="8"/>
  <c r="J155" i="8"/>
  <c r="I155" i="8"/>
  <c r="L153" i="8"/>
  <c r="L152" i="8" s="1"/>
  <c r="K153" i="8"/>
  <c r="K152" i="8" s="1"/>
  <c r="J153" i="8"/>
  <c r="I153" i="8"/>
  <c r="J152" i="8"/>
  <c r="I152" i="8"/>
  <c r="L149" i="8"/>
  <c r="L148" i="8" s="1"/>
  <c r="L147" i="8" s="1"/>
  <c r="K149" i="8"/>
  <c r="K148" i="8" s="1"/>
  <c r="K147" i="8" s="1"/>
  <c r="J149" i="8"/>
  <c r="J148" i="8" s="1"/>
  <c r="J147" i="8" s="1"/>
  <c r="I149" i="8"/>
  <c r="I148" i="8" s="1"/>
  <c r="I147" i="8" s="1"/>
  <c r="L144" i="8"/>
  <c r="L143" i="8" s="1"/>
  <c r="L142" i="8" s="1"/>
  <c r="K144" i="8"/>
  <c r="K143" i="8" s="1"/>
  <c r="K142" i="8" s="1"/>
  <c r="K141" i="8" s="1"/>
  <c r="J144" i="8"/>
  <c r="J143" i="8" s="1"/>
  <c r="J142" i="8" s="1"/>
  <c r="J141" i="8" s="1"/>
  <c r="I144" i="8"/>
  <c r="I143" i="8" s="1"/>
  <c r="I142" i="8" s="1"/>
  <c r="I141" i="8" s="1"/>
  <c r="L139" i="8"/>
  <c r="L138" i="8" s="1"/>
  <c r="L137" i="8" s="1"/>
  <c r="K139" i="8"/>
  <c r="K138" i="8" s="1"/>
  <c r="K137" i="8" s="1"/>
  <c r="J139" i="8"/>
  <c r="I139" i="8"/>
  <c r="J138" i="8"/>
  <c r="I138" i="8"/>
  <c r="J137" i="8"/>
  <c r="I137" i="8"/>
  <c r="L135" i="8"/>
  <c r="L134" i="8" s="1"/>
  <c r="L133" i="8" s="1"/>
  <c r="K135" i="8"/>
  <c r="K134" i="8" s="1"/>
  <c r="K133" i="8" s="1"/>
  <c r="J135" i="8"/>
  <c r="I135" i="8"/>
  <c r="J134" i="8"/>
  <c r="I134" i="8"/>
  <c r="J133" i="8"/>
  <c r="I133" i="8"/>
  <c r="L131" i="8"/>
  <c r="L130" i="8" s="1"/>
  <c r="L129" i="8" s="1"/>
  <c r="K131" i="8"/>
  <c r="K130" i="8" s="1"/>
  <c r="K129" i="8" s="1"/>
  <c r="J131" i="8"/>
  <c r="I131" i="8"/>
  <c r="J130" i="8"/>
  <c r="I130" i="8"/>
  <c r="J129" i="8"/>
  <c r="I129" i="8"/>
  <c r="L127" i="8"/>
  <c r="L126" i="8" s="1"/>
  <c r="L125" i="8" s="1"/>
  <c r="K127" i="8"/>
  <c r="K126" i="8" s="1"/>
  <c r="K125" i="8" s="1"/>
  <c r="J127" i="8"/>
  <c r="I127" i="8"/>
  <c r="J126" i="8"/>
  <c r="I126" i="8"/>
  <c r="J125" i="8"/>
  <c r="I125" i="8"/>
  <c r="L123" i="8"/>
  <c r="L122" i="8" s="1"/>
  <c r="L121" i="8" s="1"/>
  <c r="K123" i="8"/>
  <c r="K122" i="8" s="1"/>
  <c r="K121" i="8" s="1"/>
  <c r="J123" i="8"/>
  <c r="I123" i="8"/>
  <c r="J122" i="8"/>
  <c r="I122" i="8"/>
  <c r="J121" i="8"/>
  <c r="I121" i="8"/>
  <c r="L118" i="8"/>
  <c r="L117" i="8" s="1"/>
  <c r="L116" i="8" s="1"/>
  <c r="K118" i="8"/>
  <c r="K117" i="8" s="1"/>
  <c r="K116" i="8" s="1"/>
  <c r="J118" i="8"/>
  <c r="I118" i="8"/>
  <c r="J117" i="8"/>
  <c r="I117" i="8"/>
  <c r="J116" i="8"/>
  <c r="J115" i="8" s="1"/>
  <c r="I116" i="8"/>
  <c r="I115" i="8" s="1"/>
  <c r="L112" i="8"/>
  <c r="K112" i="8"/>
  <c r="J112" i="8"/>
  <c r="I112" i="8"/>
  <c r="L111" i="8"/>
  <c r="K111" i="8"/>
  <c r="J111" i="8"/>
  <c r="J106" i="8" s="1"/>
  <c r="I111" i="8"/>
  <c r="I106" i="8" s="1"/>
  <c r="L108" i="8"/>
  <c r="L107" i="8" s="1"/>
  <c r="L106" i="8" s="1"/>
  <c r="K108" i="8"/>
  <c r="K107" i="8" s="1"/>
  <c r="K106" i="8" s="1"/>
  <c r="J108" i="8"/>
  <c r="I108" i="8"/>
  <c r="J107" i="8"/>
  <c r="I107" i="8"/>
  <c r="L103" i="8"/>
  <c r="L102" i="8" s="1"/>
  <c r="L101" i="8" s="1"/>
  <c r="K103" i="8"/>
  <c r="K102" i="8" s="1"/>
  <c r="K101" i="8" s="1"/>
  <c r="J103" i="8"/>
  <c r="I103" i="8"/>
  <c r="J102" i="8"/>
  <c r="I102" i="8"/>
  <c r="J101" i="8"/>
  <c r="I101" i="8"/>
  <c r="L98" i="8"/>
  <c r="L97" i="8" s="1"/>
  <c r="L96" i="8" s="1"/>
  <c r="L95" i="8" s="1"/>
  <c r="K98" i="8"/>
  <c r="K97" i="8" s="1"/>
  <c r="K96" i="8" s="1"/>
  <c r="K95" i="8" s="1"/>
  <c r="J98" i="8"/>
  <c r="I98" i="8"/>
  <c r="J97" i="8"/>
  <c r="I97" i="8"/>
  <c r="J96" i="8"/>
  <c r="I96" i="8"/>
  <c r="L91" i="8"/>
  <c r="K91" i="8"/>
  <c r="J91" i="8"/>
  <c r="I91" i="8"/>
  <c r="L90" i="8"/>
  <c r="L89" i="8" s="1"/>
  <c r="L88" i="8" s="1"/>
  <c r="K90" i="8"/>
  <c r="K89" i="8" s="1"/>
  <c r="K88" i="8" s="1"/>
  <c r="J90" i="8"/>
  <c r="J89" i="8" s="1"/>
  <c r="J88" i="8" s="1"/>
  <c r="I90" i="8"/>
  <c r="I89" i="8" s="1"/>
  <c r="I88" i="8" s="1"/>
  <c r="L86" i="8"/>
  <c r="L85" i="8" s="1"/>
  <c r="L84" i="8" s="1"/>
  <c r="K86" i="8"/>
  <c r="K85" i="8" s="1"/>
  <c r="K84" i="8" s="1"/>
  <c r="J86" i="8"/>
  <c r="J85" i="8" s="1"/>
  <c r="J84" i="8" s="1"/>
  <c r="I86" i="8"/>
  <c r="I85" i="8" s="1"/>
  <c r="I84" i="8" s="1"/>
  <c r="L80" i="8"/>
  <c r="L79" i="8" s="1"/>
  <c r="K80" i="8"/>
  <c r="K79" i="8" s="1"/>
  <c r="J80" i="8"/>
  <c r="J79" i="8" s="1"/>
  <c r="J68" i="8" s="1"/>
  <c r="J67" i="8" s="1"/>
  <c r="I80" i="8"/>
  <c r="I79" i="8" s="1"/>
  <c r="I68" i="8" s="1"/>
  <c r="I67" i="8" s="1"/>
  <c r="L75" i="8"/>
  <c r="K75" i="8"/>
  <c r="J75" i="8"/>
  <c r="I75" i="8"/>
  <c r="L74" i="8"/>
  <c r="K74" i="8"/>
  <c r="J74" i="8"/>
  <c r="I74" i="8"/>
  <c r="L70" i="8"/>
  <c r="L69" i="8" s="1"/>
  <c r="L68" i="8" s="1"/>
  <c r="L67" i="8" s="1"/>
  <c r="K70" i="8"/>
  <c r="K69" i="8" s="1"/>
  <c r="K68" i="8" s="1"/>
  <c r="K67" i="8" s="1"/>
  <c r="J70" i="8"/>
  <c r="I70" i="8"/>
  <c r="J69" i="8"/>
  <c r="I69" i="8"/>
  <c r="L50" i="8"/>
  <c r="K50" i="8"/>
  <c r="J50" i="8"/>
  <c r="I50" i="8"/>
  <c r="L49" i="8"/>
  <c r="L48" i="8" s="1"/>
  <c r="L47" i="8" s="1"/>
  <c r="K49" i="8"/>
  <c r="K48" i="8" s="1"/>
  <c r="K47" i="8" s="1"/>
  <c r="J49" i="8"/>
  <c r="J48" i="8" s="1"/>
  <c r="J47" i="8" s="1"/>
  <c r="I49" i="8"/>
  <c r="I48" i="8" s="1"/>
  <c r="I47" i="8" s="1"/>
  <c r="L45" i="8"/>
  <c r="L44" i="8" s="1"/>
  <c r="L43" i="8" s="1"/>
  <c r="K45" i="8"/>
  <c r="K44" i="8" s="1"/>
  <c r="K43" i="8" s="1"/>
  <c r="J45" i="8"/>
  <c r="J44" i="8" s="1"/>
  <c r="J43" i="8" s="1"/>
  <c r="I45" i="8"/>
  <c r="I44" i="8" s="1"/>
  <c r="I43" i="8" s="1"/>
  <c r="L41" i="8"/>
  <c r="K41" i="8"/>
  <c r="J41" i="8"/>
  <c r="I41" i="8"/>
  <c r="I38" i="8" s="1"/>
  <c r="I37" i="8" s="1"/>
  <c r="L39" i="8"/>
  <c r="L38" i="8" s="1"/>
  <c r="L37" i="8" s="1"/>
  <c r="L36" i="8" s="1"/>
  <c r="K39" i="8"/>
  <c r="K38" i="8" s="1"/>
  <c r="K37" i="8" s="1"/>
  <c r="J39" i="8"/>
  <c r="I39" i="8"/>
  <c r="J38" i="8"/>
  <c r="J37" i="8"/>
  <c r="L367" i="6"/>
  <c r="L366" i="6" s="1"/>
  <c r="K367" i="6"/>
  <c r="J367" i="6"/>
  <c r="I367" i="6"/>
  <c r="K366" i="6"/>
  <c r="J366" i="6"/>
  <c r="I366" i="6"/>
  <c r="L364" i="6"/>
  <c r="K364" i="6"/>
  <c r="K363" i="6" s="1"/>
  <c r="J364" i="6"/>
  <c r="I364" i="6"/>
  <c r="L363" i="6"/>
  <c r="J363" i="6"/>
  <c r="I363" i="6"/>
  <c r="L361" i="6"/>
  <c r="K361" i="6"/>
  <c r="J361" i="6"/>
  <c r="J360" i="6" s="1"/>
  <c r="I361" i="6"/>
  <c r="I360" i="6" s="1"/>
  <c r="L360" i="6"/>
  <c r="K360" i="6"/>
  <c r="L357" i="6"/>
  <c r="L356" i="6" s="1"/>
  <c r="K357" i="6"/>
  <c r="J357" i="6"/>
  <c r="I357" i="6"/>
  <c r="K356" i="6"/>
  <c r="J356" i="6"/>
  <c r="I356" i="6"/>
  <c r="L353" i="6"/>
  <c r="K353" i="6"/>
  <c r="K352" i="6" s="1"/>
  <c r="J353" i="6"/>
  <c r="J352" i="6" s="1"/>
  <c r="I353" i="6"/>
  <c r="L352" i="6"/>
  <c r="I352" i="6"/>
  <c r="L349" i="6"/>
  <c r="K349" i="6"/>
  <c r="J349" i="6"/>
  <c r="J348" i="6" s="1"/>
  <c r="I349" i="6"/>
  <c r="I348" i="6" s="1"/>
  <c r="L348" i="6"/>
  <c r="K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K340" i="6"/>
  <c r="J340" i="6"/>
  <c r="I340" i="6"/>
  <c r="K339" i="6"/>
  <c r="J339" i="6"/>
  <c r="I339" i="6"/>
  <c r="I338" i="6" s="1"/>
  <c r="L335" i="6"/>
  <c r="L334" i="6" s="1"/>
  <c r="K335" i="6"/>
  <c r="J335" i="6"/>
  <c r="I335" i="6"/>
  <c r="K334" i="6"/>
  <c r="J334" i="6"/>
  <c r="I334" i="6"/>
  <c r="L332" i="6"/>
  <c r="K332" i="6"/>
  <c r="K331" i="6" s="1"/>
  <c r="J332" i="6"/>
  <c r="I332" i="6"/>
  <c r="L331" i="6"/>
  <c r="J331" i="6"/>
  <c r="I331" i="6"/>
  <c r="L329" i="6"/>
  <c r="K329" i="6"/>
  <c r="J329" i="6"/>
  <c r="J328" i="6" s="1"/>
  <c r="I329" i="6"/>
  <c r="I328" i="6" s="1"/>
  <c r="L328" i="6"/>
  <c r="K328" i="6"/>
  <c r="L325" i="6"/>
  <c r="L324" i="6" s="1"/>
  <c r="K325" i="6"/>
  <c r="J325" i="6"/>
  <c r="I325" i="6"/>
  <c r="K324" i="6"/>
  <c r="J324" i="6"/>
  <c r="I324" i="6"/>
  <c r="L321" i="6"/>
  <c r="K321" i="6"/>
  <c r="K320" i="6" s="1"/>
  <c r="J321" i="6"/>
  <c r="J320" i="6" s="1"/>
  <c r="I321" i="6"/>
  <c r="L320" i="6"/>
  <c r="I320" i="6"/>
  <c r="L317" i="6"/>
  <c r="K317" i="6"/>
  <c r="J317" i="6"/>
  <c r="J316" i="6" s="1"/>
  <c r="I317" i="6"/>
  <c r="I316" i="6" s="1"/>
  <c r="L316" i="6"/>
  <c r="K316" i="6"/>
  <c r="L313" i="6"/>
  <c r="K313" i="6"/>
  <c r="J313" i="6"/>
  <c r="I313" i="6"/>
  <c r="L310" i="6"/>
  <c r="K310" i="6"/>
  <c r="J310" i="6"/>
  <c r="I310" i="6"/>
  <c r="I307" i="6" s="1"/>
  <c r="L308" i="6"/>
  <c r="K308" i="6"/>
  <c r="K307" i="6" s="1"/>
  <c r="K306" i="6" s="1"/>
  <c r="J308" i="6"/>
  <c r="J307" i="6" s="1"/>
  <c r="I308" i="6"/>
  <c r="L307" i="6"/>
  <c r="L306" i="6" s="1"/>
  <c r="L302" i="6"/>
  <c r="L301" i="6" s="1"/>
  <c r="K302" i="6"/>
  <c r="J302" i="6"/>
  <c r="I302" i="6"/>
  <c r="K301" i="6"/>
  <c r="J301" i="6"/>
  <c r="I301" i="6"/>
  <c r="L299" i="6"/>
  <c r="K299" i="6"/>
  <c r="K298" i="6" s="1"/>
  <c r="J299" i="6"/>
  <c r="J298" i="6" s="1"/>
  <c r="I299" i="6"/>
  <c r="L298" i="6"/>
  <c r="I298" i="6"/>
  <c r="L296" i="6"/>
  <c r="K296" i="6"/>
  <c r="J296" i="6"/>
  <c r="J295" i="6" s="1"/>
  <c r="I296" i="6"/>
  <c r="I295" i="6" s="1"/>
  <c r="L295" i="6"/>
  <c r="K295" i="6"/>
  <c r="L292" i="6"/>
  <c r="L291" i="6" s="1"/>
  <c r="K292" i="6"/>
  <c r="J292" i="6"/>
  <c r="I292" i="6"/>
  <c r="K291" i="6"/>
  <c r="J291" i="6"/>
  <c r="I291" i="6"/>
  <c r="L288" i="6"/>
  <c r="K288" i="6"/>
  <c r="K287" i="6" s="1"/>
  <c r="J288" i="6"/>
  <c r="J287" i="6" s="1"/>
  <c r="I288" i="6"/>
  <c r="L287" i="6"/>
  <c r="I287" i="6"/>
  <c r="L284" i="6"/>
  <c r="K284" i="6"/>
  <c r="J284" i="6"/>
  <c r="J283" i="6" s="1"/>
  <c r="I284" i="6"/>
  <c r="I283" i="6" s="1"/>
  <c r="I273" i="6" s="1"/>
  <c r="L283" i="6"/>
  <c r="K283" i="6"/>
  <c r="L280" i="6"/>
  <c r="K280" i="6"/>
  <c r="J280" i="6"/>
  <c r="I280" i="6"/>
  <c r="L277" i="6"/>
  <c r="K277" i="6"/>
  <c r="J277" i="6"/>
  <c r="I277" i="6"/>
  <c r="L275" i="6"/>
  <c r="K275" i="6"/>
  <c r="K274" i="6" s="1"/>
  <c r="K273" i="6" s="1"/>
  <c r="J275" i="6"/>
  <c r="J274" i="6" s="1"/>
  <c r="I275" i="6"/>
  <c r="L274" i="6"/>
  <c r="I274" i="6"/>
  <c r="L270" i="6"/>
  <c r="K270" i="6"/>
  <c r="K269" i="6" s="1"/>
  <c r="J270" i="6"/>
  <c r="J269" i="6" s="1"/>
  <c r="I270" i="6"/>
  <c r="L269" i="6"/>
  <c r="I269" i="6"/>
  <c r="L267" i="6"/>
  <c r="K267" i="6"/>
  <c r="J267" i="6"/>
  <c r="J266" i="6" s="1"/>
  <c r="I267" i="6"/>
  <c r="I266" i="6" s="1"/>
  <c r="L266" i="6"/>
  <c r="K266" i="6"/>
  <c r="L264" i="6"/>
  <c r="L263" i="6" s="1"/>
  <c r="K264" i="6"/>
  <c r="J264" i="6"/>
  <c r="I264" i="6"/>
  <c r="K263" i="6"/>
  <c r="J263" i="6"/>
  <c r="I263" i="6"/>
  <c r="L260" i="6"/>
  <c r="K260" i="6"/>
  <c r="K259" i="6" s="1"/>
  <c r="J260" i="6"/>
  <c r="I260" i="6"/>
  <c r="L259" i="6"/>
  <c r="J259" i="6"/>
  <c r="I259" i="6"/>
  <c r="L256" i="6"/>
  <c r="L255" i="6" s="1"/>
  <c r="K256" i="6"/>
  <c r="J256" i="6"/>
  <c r="J255" i="6" s="1"/>
  <c r="I256" i="6"/>
  <c r="I255" i="6" s="1"/>
  <c r="K255" i="6"/>
  <c r="L252" i="6"/>
  <c r="L251" i="6" s="1"/>
  <c r="K252" i="6"/>
  <c r="J252" i="6"/>
  <c r="I252" i="6"/>
  <c r="K251" i="6"/>
  <c r="J251" i="6"/>
  <c r="I251" i="6"/>
  <c r="L248" i="6"/>
  <c r="K248" i="6"/>
  <c r="J248" i="6"/>
  <c r="I248" i="6"/>
  <c r="L245" i="6"/>
  <c r="K245" i="6"/>
  <c r="J245" i="6"/>
  <c r="I245" i="6"/>
  <c r="L243" i="6"/>
  <c r="L242" i="6" s="1"/>
  <c r="K243" i="6"/>
  <c r="J243" i="6"/>
  <c r="J242" i="6" s="1"/>
  <c r="I243" i="6"/>
  <c r="I242" i="6" s="1"/>
  <c r="I241" i="6" s="1"/>
  <c r="I240" i="6" s="1"/>
  <c r="K242" i="6"/>
  <c r="L236" i="6"/>
  <c r="K236" i="6"/>
  <c r="K235" i="6" s="1"/>
  <c r="K234" i="6" s="1"/>
  <c r="J236" i="6"/>
  <c r="I236" i="6"/>
  <c r="L235" i="6"/>
  <c r="L234" i="6" s="1"/>
  <c r="J235" i="6"/>
  <c r="I235" i="6"/>
  <c r="J234" i="6"/>
  <c r="I234" i="6"/>
  <c r="L232" i="6"/>
  <c r="K232" i="6"/>
  <c r="K231" i="6" s="1"/>
  <c r="K230" i="6" s="1"/>
  <c r="J232" i="6"/>
  <c r="I232" i="6"/>
  <c r="L231" i="6"/>
  <c r="L230" i="6" s="1"/>
  <c r="J231" i="6"/>
  <c r="I231" i="6"/>
  <c r="J230" i="6"/>
  <c r="I230" i="6"/>
  <c r="P223" i="6"/>
  <c r="O223" i="6"/>
  <c r="N223" i="6"/>
  <c r="M223" i="6"/>
  <c r="L223" i="6"/>
  <c r="L222" i="6" s="1"/>
  <c r="K223" i="6"/>
  <c r="J223" i="6"/>
  <c r="I223" i="6"/>
  <c r="K222" i="6"/>
  <c r="J222" i="6"/>
  <c r="I222" i="6"/>
  <c r="I218" i="6" s="1"/>
  <c r="L220" i="6"/>
  <c r="K220" i="6"/>
  <c r="K219" i="6" s="1"/>
  <c r="K218" i="6" s="1"/>
  <c r="J220" i="6"/>
  <c r="I220" i="6"/>
  <c r="L219" i="6"/>
  <c r="J219" i="6"/>
  <c r="I219" i="6"/>
  <c r="J218" i="6"/>
  <c r="L213" i="6"/>
  <c r="K213" i="6"/>
  <c r="K212" i="6" s="1"/>
  <c r="K211" i="6" s="1"/>
  <c r="J213" i="6"/>
  <c r="I213" i="6"/>
  <c r="L212" i="6"/>
  <c r="L211" i="6" s="1"/>
  <c r="J212" i="6"/>
  <c r="I212" i="6"/>
  <c r="J211" i="6"/>
  <c r="I211" i="6"/>
  <c r="L209" i="6"/>
  <c r="K209" i="6"/>
  <c r="K208" i="6" s="1"/>
  <c r="J209" i="6"/>
  <c r="I209" i="6"/>
  <c r="L208" i="6"/>
  <c r="J208" i="6"/>
  <c r="I208" i="6"/>
  <c r="L204" i="6"/>
  <c r="K204" i="6"/>
  <c r="J204" i="6"/>
  <c r="J203" i="6" s="1"/>
  <c r="I204" i="6"/>
  <c r="I203" i="6" s="1"/>
  <c r="L203" i="6"/>
  <c r="K203" i="6"/>
  <c r="L198" i="6"/>
  <c r="L197" i="6" s="1"/>
  <c r="L188" i="6" s="1"/>
  <c r="K198" i="6"/>
  <c r="J198" i="6"/>
  <c r="I198" i="6"/>
  <c r="K197" i="6"/>
  <c r="J197" i="6"/>
  <c r="I197" i="6"/>
  <c r="L193" i="6"/>
  <c r="K193" i="6"/>
  <c r="K192" i="6" s="1"/>
  <c r="J193" i="6"/>
  <c r="I193" i="6"/>
  <c r="I192" i="6" s="1"/>
  <c r="L192" i="6"/>
  <c r="J192" i="6"/>
  <c r="L190" i="6"/>
  <c r="K190" i="6"/>
  <c r="J190" i="6"/>
  <c r="J189" i="6" s="1"/>
  <c r="J188" i="6" s="1"/>
  <c r="J187" i="6" s="1"/>
  <c r="I190" i="6"/>
  <c r="I189" i="6" s="1"/>
  <c r="L189" i="6"/>
  <c r="K189" i="6"/>
  <c r="L182" i="6"/>
  <c r="L181" i="6" s="1"/>
  <c r="K182" i="6"/>
  <c r="J182" i="6"/>
  <c r="I182" i="6"/>
  <c r="K181" i="6"/>
  <c r="J181" i="6"/>
  <c r="I181" i="6"/>
  <c r="L177" i="6"/>
  <c r="K177" i="6"/>
  <c r="K176" i="6" s="1"/>
  <c r="K175" i="6" s="1"/>
  <c r="J177" i="6"/>
  <c r="J176" i="6" s="1"/>
  <c r="J175" i="6" s="1"/>
  <c r="I177" i="6"/>
  <c r="I176" i="6" s="1"/>
  <c r="I175" i="6" s="1"/>
  <c r="L176" i="6"/>
  <c r="L173" i="6"/>
  <c r="K173" i="6"/>
  <c r="K172" i="6" s="1"/>
  <c r="K171" i="6" s="1"/>
  <c r="J173" i="6"/>
  <c r="J172" i="6" s="1"/>
  <c r="J171" i="6" s="1"/>
  <c r="I173" i="6"/>
  <c r="I172" i="6" s="1"/>
  <c r="I171" i="6" s="1"/>
  <c r="L172" i="6"/>
  <c r="L171" i="6" s="1"/>
  <c r="L168" i="6"/>
  <c r="L167" i="6" s="1"/>
  <c r="K168" i="6"/>
  <c r="J168" i="6"/>
  <c r="I168" i="6"/>
  <c r="K167" i="6"/>
  <c r="J167" i="6"/>
  <c r="J161" i="6" s="1"/>
  <c r="J160" i="6" s="1"/>
  <c r="I167" i="6"/>
  <c r="L163" i="6"/>
  <c r="K163" i="6"/>
  <c r="K162" i="6" s="1"/>
  <c r="K161" i="6" s="1"/>
  <c r="K160" i="6" s="1"/>
  <c r="J163" i="6"/>
  <c r="I163" i="6"/>
  <c r="I162" i="6" s="1"/>
  <c r="I161" i="6" s="1"/>
  <c r="I160" i="6" s="1"/>
  <c r="L162" i="6"/>
  <c r="L161" i="6" s="1"/>
  <c r="L160" i="6" s="1"/>
  <c r="J162" i="6"/>
  <c r="L157" i="6"/>
  <c r="L156" i="6" s="1"/>
  <c r="L155" i="6" s="1"/>
  <c r="K157" i="6"/>
  <c r="J157" i="6"/>
  <c r="I157" i="6"/>
  <c r="K156" i="6"/>
  <c r="J156" i="6"/>
  <c r="J155" i="6" s="1"/>
  <c r="I156" i="6"/>
  <c r="I155" i="6" s="1"/>
  <c r="K155" i="6"/>
  <c r="L153" i="6"/>
  <c r="L152" i="6" s="1"/>
  <c r="K153" i="6"/>
  <c r="K152" i="6" s="1"/>
  <c r="J153" i="6"/>
  <c r="I153" i="6"/>
  <c r="J152" i="6"/>
  <c r="I152" i="6"/>
  <c r="L149" i="6"/>
  <c r="K149" i="6"/>
  <c r="K148" i="6" s="1"/>
  <c r="K147" i="6" s="1"/>
  <c r="J149" i="6"/>
  <c r="I149" i="6"/>
  <c r="L148" i="6"/>
  <c r="L147" i="6" s="1"/>
  <c r="J148" i="6"/>
  <c r="I148" i="6"/>
  <c r="J147" i="6"/>
  <c r="I147" i="6"/>
  <c r="L144" i="6"/>
  <c r="K144" i="6"/>
  <c r="K143" i="6" s="1"/>
  <c r="K142" i="6" s="1"/>
  <c r="K141" i="6" s="1"/>
  <c r="J144" i="6"/>
  <c r="I144" i="6"/>
  <c r="L143" i="6"/>
  <c r="L142" i="6" s="1"/>
  <c r="J143" i="6"/>
  <c r="I143" i="6"/>
  <c r="J142" i="6"/>
  <c r="J141" i="6" s="1"/>
  <c r="I142" i="6"/>
  <c r="I141" i="6" s="1"/>
  <c r="L139" i="6"/>
  <c r="L138" i="6" s="1"/>
  <c r="L137" i="6" s="1"/>
  <c r="K139" i="6"/>
  <c r="K138" i="6" s="1"/>
  <c r="K137" i="6" s="1"/>
  <c r="J139" i="6"/>
  <c r="I139" i="6"/>
  <c r="J138" i="6"/>
  <c r="J137" i="6" s="1"/>
  <c r="I138" i="6"/>
  <c r="I137" i="6" s="1"/>
  <c r="L135" i="6"/>
  <c r="L134" i="6" s="1"/>
  <c r="L133" i="6" s="1"/>
  <c r="K135" i="6"/>
  <c r="K134" i="6" s="1"/>
  <c r="K133" i="6" s="1"/>
  <c r="J135" i="6"/>
  <c r="I135" i="6"/>
  <c r="J134" i="6"/>
  <c r="J133" i="6" s="1"/>
  <c r="I134" i="6"/>
  <c r="I133" i="6" s="1"/>
  <c r="L131" i="6"/>
  <c r="L130" i="6" s="1"/>
  <c r="L129" i="6" s="1"/>
  <c r="K131" i="6"/>
  <c r="K130" i="6" s="1"/>
  <c r="K129" i="6" s="1"/>
  <c r="J131" i="6"/>
  <c r="I131" i="6"/>
  <c r="J130" i="6"/>
  <c r="J129" i="6" s="1"/>
  <c r="I130" i="6"/>
  <c r="I129" i="6" s="1"/>
  <c r="L127" i="6"/>
  <c r="L126" i="6" s="1"/>
  <c r="L125" i="6" s="1"/>
  <c r="K127" i="6"/>
  <c r="K126" i="6" s="1"/>
  <c r="K125" i="6" s="1"/>
  <c r="J127" i="6"/>
  <c r="I127" i="6"/>
  <c r="J126" i="6"/>
  <c r="J125" i="6" s="1"/>
  <c r="I126" i="6"/>
  <c r="I125" i="6" s="1"/>
  <c r="L123" i="6"/>
  <c r="L122" i="6" s="1"/>
  <c r="L121" i="6" s="1"/>
  <c r="K123" i="6"/>
  <c r="K122" i="6" s="1"/>
  <c r="K121" i="6" s="1"/>
  <c r="J123" i="6"/>
  <c r="I123" i="6"/>
  <c r="J122" i="6"/>
  <c r="J121" i="6" s="1"/>
  <c r="I122" i="6"/>
  <c r="I121" i="6" s="1"/>
  <c r="L118" i="6"/>
  <c r="L117" i="6" s="1"/>
  <c r="L116" i="6" s="1"/>
  <c r="K118" i="6"/>
  <c r="K117" i="6" s="1"/>
  <c r="K116" i="6" s="1"/>
  <c r="J118" i="6"/>
  <c r="I118" i="6"/>
  <c r="J117" i="6"/>
  <c r="J116" i="6" s="1"/>
  <c r="I117" i="6"/>
  <c r="I116" i="6" s="1"/>
  <c r="L112" i="6"/>
  <c r="K112" i="6"/>
  <c r="J112" i="6"/>
  <c r="J111" i="6" s="1"/>
  <c r="I112" i="6"/>
  <c r="I111" i="6" s="1"/>
  <c r="L111" i="6"/>
  <c r="K111" i="6"/>
  <c r="L108" i="6"/>
  <c r="L107" i="6" s="1"/>
  <c r="L106" i="6" s="1"/>
  <c r="K108" i="6"/>
  <c r="K107" i="6" s="1"/>
  <c r="K106" i="6" s="1"/>
  <c r="J108" i="6"/>
  <c r="I108" i="6"/>
  <c r="J107" i="6"/>
  <c r="I107" i="6"/>
  <c r="I106" i="6" s="1"/>
  <c r="L103" i="6"/>
  <c r="L102" i="6" s="1"/>
  <c r="L101" i="6" s="1"/>
  <c r="K103" i="6"/>
  <c r="K102" i="6" s="1"/>
  <c r="K101" i="6" s="1"/>
  <c r="J103" i="6"/>
  <c r="I103" i="6"/>
  <c r="J102" i="6"/>
  <c r="J101" i="6" s="1"/>
  <c r="I102" i="6"/>
  <c r="I101" i="6" s="1"/>
  <c r="L98" i="6"/>
  <c r="L97" i="6" s="1"/>
  <c r="L96" i="6" s="1"/>
  <c r="K98" i="6"/>
  <c r="K97" i="6" s="1"/>
  <c r="K96" i="6" s="1"/>
  <c r="J98" i="6"/>
  <c r="I98" i="6"/>
  <c r="J97" i="6"/>
  <c r="J96" i="6" s="1"/>
  <c r="I97" i="6"/>
  <c r="I96" i="6" s="1"/>
  <c r="L91" i="6"/>
  <c r="L90" i="6" s="1"/>
  <c r="L89" i="6" s="1"/>
  <c r="L88" i="6" s="1"/>
  <c r="K91" i="6"/>
  <c r="J91" i="6"/>
  <c r="J90" i="6" s="1"/>
  <c r="J89" i="6" s="1"/>
  <c r="J88" i="6" s="1"/>
  <c r="I91" i="6"/>
  <c r="I90" i="6" s="1"/>
  <c r="I89" i="6" s="1"/>
  <c r="I88" i="6" s="1"/>
  <c r="K90" i="6"/>
  <c r="K89" i="6" s="1"/>
  <c r="K88" i="6" s="1"/>
  <c r="L86" i="6"/>
  <c r="K86" i="6"/>
  <c r="K85" i="6" s="1"/>
  <c r="K84" i="6" s="1"/>
  <c r="J86" i="6"/>
  <c r="I86" i="6"/>
  <c r="L85" i="6"/>
  <c r="L84" i="6" s="1"/>
  <c r="J85" i="6"/>
  <c r="I85" i="6"/>
  <c r="J84" i="6"/>
  <c r="I84" i="6"/>
  <c r="L80" i="6"/>
  <c r="K80" i="6"/>
  <c r="K79" i="6" s="1"/>
  <c r="K68" i="6" s="1"/>
  <c r="K67" i="6" s="1"/>
  <c r="J80" i="6"/>
  <c r="I80" i="6"/>
  <c r="L79" i="6"/>
  <c r="J79" i="6"/>
  <c r="I79" i="6"/>
  <c r="L75" i="6"/>
  <c r="L74" i="6" s="1"/>
  <c r="K75" i="6"/>
  <c r="J75" i="6"/>
  <c r="J74" i="6" s="1"/>
  <c r="I75" i="6"/>
  <c r="I74" i="6" s="1"/>
  <c r="K74" i="6"/>
  <c r="L70" i="6"/>
  <c r="L69" i="6" s="1"/>
  <c r="L68" i="6" s="1"/>
  <c r="L67" i="6" s="1"/>
  <c r="K70" i="6"/>
  <c r="J70" i="6"/>
  <c r="I70" i="6"/>
  <c r="K69" i="6"/>
  <c r="J69" i="6"/>
  <c r="I69" i="6"/>
  <c r="I68" i="6" s="1"/>
  <c r="I67" i="6" s="1"/>
  <c r="L50" i="6"/>
  <c r="L49" i="6" s="1"/>
  <c r="L48" i="6" s="1"/>
  <c r="L47" i="6" s="1"/>
  <c r="K50" i="6"/>
  <c r="J50" i="6"/>
  <c r="J49" i="6" s="1"/>
  <c r="J48" i="6" s="1"/>
  <c r="J47" i="6" s="1"/>
  <c r="I50" i="6"/>
  <c r="I49" i="6" s="1"/>
  <c r="I48" i="6" s="1"/>
  <c r="I47" i="6" s="1"/>
  <c r="K49" i="6"/>
  <c r="K48" i="6" s="1"/>
  <c r="K47" i="6" s="1"/>
  <c r="L45" i="6"/>
  <c r="K45" i="6"/>
  <c r="K44" i="6" s="1"/>
  <c r="K43" i="6" s="1"/>
  <c r="J45" i="6"/>
  <c r="I45" i="6"/>
  <c r="L44" i="6"/>
  <c r="L43" i="6" s="1"/>
  <c r="J44" i="6"/>
  <c r="I44" i="6"/>
  <c r="J43" i="6"/>
  <c r="I43" i="6"/>
  <c r="L41" i="6"/>
  <c r="K41" i="6"/>
  <c r="J41" i="6"/>
  <c r="I41" i="6"/>
  <c r="L39" i="6"/>
  <c r="L38" i="6" s="1"/>
  <c r="L37" i="6" s="1"/>
  <c r="K39" i="6"/>
  <c r="J39" i="6"/>
  <c r="I39" i="6"/>
  <c r="K38" i="6"/>
  <c r="J38" i="6"/>
  <c r="J37" i="6" s="1"/>
  <c r="J36" i="6" s="1"/>
  <c r="I38" i="6"/>
  <c r="I37" i="6" s="1"/>
  <c r="I36" i="6" s="1"/>
  <c r="K37" i="6"/>
  <c r="L367" i="17"/>
  <c r="L366" i="17" s="1"/>
  <c r="K367" i="17"/>
  <c r="J367" i="17"/>
  <c r="I367" i="17"/>
  <c r="I366" i="17" s="1"/>
  <c r="K366" i="17"/>
  <c r="J366" i="17"/>
  <c r="L364" i="17"/>
  <c r="K364" i="17"/>
  <c r="K363" i="17" s="1"/>
  <c r="J364" i="17"/>
  <c r="J363" i="17" s="1"/>
  <c r="I364" i="17"/>
  <c r="I363" i="17" s="1"/>
  <c r="L363" i="17"/>
  <c r="L361" i="17"/>
  <c r="K361" i="17"/>
  <c r="K360" i="17" s="1"/>
  <c r="J361" i="17"/>
  <c r="J360" i="17" s="1"/>
  <c r="I361" i="17"/>
  <c r="L360" i="17"/>
  <c r="I360" i="17"/>
  <c r="L357" i="17"/>
  <c r="L356" i="17" s="1"/>
  <c r="K357" i="17"/>
  <c r="J357" i="17"/>
  <c r="I357" i="17"/>
  <c r="I356" i="17" s="1"/>
  <c r="K356" i="17"/>
  <c r="J356" i="17"/>
  <c r="L353" i="17"/>
  <c r="K353" i="17"/>
  <c r="K352" i="17" s="1"/>
  <c r="J353" i="17"/>
  <c r="J352" i="17" s="1"/>
  <c r="I353" i="17"/>
  <c r="I352" i="17" s="1"/>
  <c r="L352" i="17"/>
  <c r="L349" i="17"/>
  <c r="K349" i="17"/>
  <c r="K348" i="17" s="1"/>
  <c r="J349" i="17"/>
  <c r="J348" i="17" s="1"/>
  <c r="I349" i="17"/>
  <c r="L348" i="17"/>
  <c r="I348" i="17"/>
  <c r="L345" i="17"/>
  <c r="K345" i="17"/>
  <c r="J345" i="17"/>
  <c r="I345" i="17"/>
  <c r="L342" i="17"/>
  <c r="K342" i="17"/>
  <c r="J342" i="17"/>
  <c r="I342" i="17"/>
  <c r="P340" i="17"/>
  <c r="O340" i="17"/>
  <c r="N340" i="17"/>
  <c r="M340" i="17"/>
  <c r="L340" i="17"/>
  <c r="L339" i="17" s="1"/>
  <c r="L338" i="17" s="1"/>
  <c r="K340" i="17"/>
  <c r="J340" i="17"/>
  <c r="I340" i="17"/>
  <c r="I339" i="17" s="1"/>
  <c r="K339" i="17"/>
  <c r="J339" i="17"/>
  <c r="L335" i="17"/>
  <c r="L334" i="17" s="1"/>
  <c r="K335" i="17"/>
  <c r="J335" i="17"/>
  <c r="I335" i="17"/>
  <c r="I334" i="17" s="1"/>
  <c r="K334" i="17"/>
  <c r="J334" i="17"/>
  <c r="L332" i="17"/>
  <c r="K332" i="17"/>
  <c r="K331" i="17" s="1"/>
  <c r="J332" i="17"/>
  <c r="J331" i="17" s="1"/>
  <c r="I332" i="17"/>
  <c r="I331" i="17" s="1"/>
  <c r="L331" i="17"/>
  <c r="L329" i="17"/>
  <c r="K329" i="17"/>
  <c r="K328" i="17" s="1"/>
  <c r="J329" i="17"/>
  <c r="J328" i="17" s="1"/>
  <c r="I329" i="17"/>
  <c r="L328" i="17"/>
  <c r="I328" i="17"/>
  <c r="L325" i="17"/>
  <c r="L324" i="17" s="1"/>
  <c r="K325" i="17"/>
  <c r="J325" i="17"/>
  <c r="I325" i="17"/>
  <c r="I324" i="17" s="1"/>
  <c r="K324" i="17"/>
  <c r="J324" i="17"/>
  <c r="L321" i="17"/>
  <c r="K321" i="17"/>
  <c r="K320" i="17" s="1"/>
  <c r="J321" i="17"/>
  <c r="J320" i="17" s="1"/>
  <c r="I321" i="17"/>
  <c r="I320" i="17" s="1"/>
  <c r="L320" i="17"/>
  <c r="L317" i="17"/>
  <c r="K317" i="17"/>
  <c r="K316" i="17" s="1"/>
  <c r="J317" i="17"/>
  <c r="J316" i="17" s="1"/>
  <c r="I317" i="17"/>
  <c r="L316" i="17"/>
  <c r="I316" i="17"/>
  <c r="L313" i="17"/>
  <c r="K313" i="17"/>
  <c r="J313" i="17"/>
  <c r="I313" i="17"/>
  <c r="L310" i="17"/>
  <c r="K310" i="17"/>
  <c r="J310" i="17"/>
  <c r="I310" i="17"/>
  <c r="L308" i="17"/>
  <c r="K308" i="17"/>
  <c r="K307" i="17" s="1"/>
  <c r="J308" i="17"/>
  <c r="J307" i="17" s="1"/>
  <c r="I308" i="17"/>
  <c r="I307" i="17" s="1"/>
  <c r="L307" i="17"/>
  <c r="L302" i="17"/>
  <c r="L301" i="17" s="1"/>
  <c r="K302" i="17"/>
  <c r="J302" i="17"/>
  <c r="I302" i="17"/>
  <c r="I301" i="17" s="1"/>
  <c r="K301" i="17"/>
  <c r="J301" i="17"/>
  <c r="L299" i="17"/>
  <c r="K299" i="17"/>
  <c r="K298" i="17" s="1"/>
  <c r="J299" i="17"/>
  <c r="J298" i="17" s="1"/>
  <c r="I299" i="17"/>
  <c r="I298" i="17" s="1"/>
  <c r="L298" i="17"/>
  <c r="L296" i="17"/>
  <c r="K296" i="17"/>
  <c r="K295" i="17" s="1"/>
  <c r="J296" i="17"/>
  <c r="J295" i="17" s="1"/>
  <c r="I296" i="17"/>
  <c r="L295" i="17"/>
  <c r="I295" i="17"/>
  <c r="L292" i="17"/>
  <c r="L291" i="17" s="1"/>
  <c r="K292" i="17"/>
  <c r="J292" i="17"/>
  <c r="I292" i="17"/>
  <c r="I291" i="17" s="1"/>
  <c r="K291" i="17"/>
  <c r="J291" i="17"/>
  <c r="L288" i="17"/>
  <c r="K288" i="17"/>
  <c r="K287" i="17" s="1"/>
  <c r="J288" i="17"/>
  <c r="J287" i="17" s="1"/>
  <c r="I288" i="17"/>
  <c r="I287" i="17" s="1"/>
  <c r="L287" i="17"/>
  <c r="L284" i="17"/>
  <c r="K284" i="17"/>
  <c r="K283" i="17" s="1"/>
  <c r="J284" i="17"/>
  <c r="J283" i="17" s="1"/>
  <c r="I284" i="17"/>
  <c r="L283" i="17"/>
  <c r="I283" i="17"/>
  <c r="L280" i="17"/>
  <c r="K280" i="17"/>
  <c r="J280" i="17"/>
  <c r="I280" i="17"/>
  <c r="L277" i="17"/>
  <c r="K277" i="17"/>
  <c r="J277" i="17"/>
  <c r="I277" i="17"/>
  <c r="L275" i="17"/>
  <c r="K275" i="17"/>
  <c r="K274" i="17" s="1"/>
  <c r="K273" i="17" s="1"/>
  <c r="J275" i="17"/>
  <c r="J274" i="17" s="1"/>
  <c r="I275" i="17"/>
  <c r="I274" i="17" s="1"/>
  <c r="L274" i="17"/>
  <c r="L270" i="17"/>
  <c r="K270" i="17"/>
  <c r="K269" i="17" s="1"/>
  <c r="J270" i="17"/>
  <c r="J269" i="17" s="1"/>
  <c r="I270" i="17"/>
  <c r="I269" i="17" s="1"/>
  <c r="L269" i="17"/>
  <c r="L267" i="17"/>
  <c r="K267" i="17"/>
  <c r="K266" i="17" s="1"/>
  <c r="J267" i="17"/>
  <c r="J266" i="17" s="1"/>
  <c r="I267" i="17"/>
  <c r="L266" i="17"/>
  <c r="I266" i="17"/>
  <c r="L264" i="17"/>
  <c r="L263" i="17" s="1"/>
  <c r="K264" i="17"/>
  <c r="J264" i="17"/>
  <c r="I264" i="17"/>
  <c r="I263" i="17" s="1"/>
  <c r="K263" i="17"/>
  <c r="J263" i="17"/>
  <c r="L260" i="17"/>
  <c r="K260" i="17"/>
  <c r="K259" i="17" s="1"/>
  <c r="J260" i="17"/>
  <c r="J259" i="17" s="1"/>
  <c r="I260" i="17"/>
  <c r="I259" i="17" s="1"/>
  <c r="L259" i="17"/>
  <c r="L256" i="17"/>
  <c r="K256" i="17"/>
  <c r="K255" i="17" s="1"/>
  <c r="J256" i="17"/>
  <c r="J255" i="17" s="1"/>
  <c r="I256" i="17"/>
  <c r="L255" i="17"/>
  <c r="I255" i="17"/>
  <c r="L252" i="17"/>
  <c r="L251" i="17" s="1"/>
  <c r="K252" i="17"/>
  <c r="J252" i="17"/>
  <c r="I252" i="17"/>
  <c r="I251" i="17" s="1"/>
  <c r="K251" i="17"/>
  <c r="J251" i="17"/>
  <c r="L248" i="17"/>
  <c r="K248" i="17"/>
  <c r="J248" i="17"/>
  <c r="I248" i="17"/>
  <c r="L245" i="17"/>
  <c r="K245" i="17"/>
  <c r="J245" i="17"/>
  <c r="I245" i="17"/>
  <c r="L243" i="17"/>
  <c r="K243" i="17"/>
  <c r="K242" i="17" s="1"/>
  <c r="K241" i="17" s="1"/>
  <c r="J243" i="17"/>
  <c r="J242" i="17" s="1"/>
  <c r="J241" i="17" s="1"/>
  <c r="I243" i="17"/>
  <c r="L242" i="17"/>
  <c r="I242" i="17"/>
  <c r="L236" i="17"/>
  <c r="K236" i="17"/>
  <c r="K235" i="17" s="1"/>
  <c r="K234" i="17" s="1"/>
  <c r="J236" i="17"/>
  <c r="J235" i="17" s="1"/>
  <c r="J234" i="17" s="1"/>
  <c r="I236" i="17"/>
  <c r="I235" i="17" s="1"/>
  <c r="I234" i="17" s="1"/>
  <c r="L235" i="17"/>
  <c r="L234" i="17" s="1"/>
  <c r="L232" i="17"/>
  <c r="K232" i="17"/>
  <c r="K231" i="17" s="1"/>
  <c r="K230" i="17" s="1"/>
  <c r="J232" i="17"/>
  <c r="J231" i="17" s="1"/>
  <c r="J230" i="17" s="1"/>
  <c r="I232" i="17"/>
  <c r="I231" i="17" s="1"/>
  <c r="I230" i="17" s="1"/>
  <c r="L231" i="17"/>
  <c r="L230" i="17" s="1"/>
  <c r="P223" i="17"/>
  <c r="O223" i="17"/>
  <c r="N223" i="17"/>
  <c r="M223" i="17"/>
  <c r="L223" i="17"/>
  <c r="L222" i="17" s="1"/>
  <c r="K223" i="17"/>
  <c r="J223" i="17"/>
  <c r="I223" i="17"/>
  <c r="I222" i="17" s="1"/>
  <c r="K222" i="17"/>
  <c r="J222" i="17"/>
  <c r="L220" i="17"/>
  <c r="K220" i="17"/>
  <c r="K219" i="17" s="1"/>
  <c r="K218" i="17" s="1"/>
  <c r="J220" i="17"/>
  <c r="J219" i="17" s="1"/>
  <c r="J218" i="17" s="1"/>
  <c r="I220" i="17"/>
  <c r="I219" i="17" s="1"/>
  <c r="L219" i="17"/>
  <c r="L218" i="17" s="1"/>
  <c r="L213" i="17"/>
  <c r="K213" i="17"/>
  <c r="K212" i="17" s="1"/>
  <c r="K211" i="17" s="1"/>
  <c r="J213" i="17"/>
  <c r="J212" i="17" s="1"/>
  <c r="J211" i="17" s="1"/>
  <c r="I213" i="17"/>
  <c r="I212" i="17" s="1"/>
  <c r="I211" i="17" s="1"/>
  <c r="L212" i="17"/>
  <c r="L211" i="17" s="1"/>
  <c r="L209" i="17"/>
  <c r="K209" i="17"/>
  <c r="K208" i="17" s="1"/>
  <c r="J209" i="17"/>
  <c r="J208" i="17" s="1"/>
  <c r="I209" i="17"/>
  <c r="I208" i="17" s="1"/>
  <c r="L208" i="17"/>
  <c r="L204" i="17"/>
  <c r="K204" i="17"/>
  <c r="K203" i="17" s="1"/>
  <c r="J204" i="17"/>
  <c r="J203" i="17" s="1"/>
  <c r="I204" i="17"/>
  <c r="L203" i="17"/>
  <c r="I203" i="17"/>
  <c r="L198" i="17"/>
  <c r="L197" i="17" s="1"/>
  <c r="L188" i="17" s="1"/>
  <c r="L187" i="17" s="1"/>
  <c r="K198" i="17"/>
  <c r="J198" i="17"/>
  <c r="I198" i="17"/>
  <c r="K197" i="17"/>
  <c r="J197" i="17"/>
  <c r="I197" i="17"/>
  <c r="L193" i="17"/>
  <c r="K193" i="17"/>
  <c r="K192" i="17" s="1"/>
  <c r="J193" i="17"/>
  <c r="J192" i="17" s="1"/>
  <c r="I193" i="17"/>
  <c r="I192" i="17" s="1"/>
  <c r="L192" i="17"/>
  <c r="L190" i="17"/>
  <c r="K190" i="17"/>
  <c r="K189" i="17" s="1"/>
  <c r="J190" i="17"/>
  <c r="J189" i="17" s="1"/>
  <c r="I190" i="17"/>
  <c r="L189" i="17"/>
  <c r="I189" i="17"/>
  <c r="I188" i="17" s="1"/>
  <c r="L182" i="17"/>
  <c r="L181" i="17" s="1"/>
  <c r="K182" i="17"/>
  <c r="J182" i="17"/>
  <c r="I182" i="17"/>
  <c r="K181" i="17"/>
  <c r="J181" i="17"/>
  <c r="I181" i="17"/>
  <c r="L177" i="17"/>
  <c r="K177" i="17"/>
  <c r="K176" i="17" s="1"/>
  <c r="K175" i="17" s="1"/>
  <c r="J177" i="17"/>
  <c r="J176" i="17" s="1"/>
  <c r="J175" i="17" s="1"/>
  <c r="I177" i="17"/>
  <c r="I176" i="17" s="1"/>
  <c r="I175" i="17" s="1"/>
  <c r="L176" i="17"/>
  <c r="L175" i="17" s="1"/>
  <c r="L173" i="17"/>
  <c r="K173" i="17"/>
  <c r="K172" i="17" s="1"/>
  <c r="K171" i="17" s="1"/>
  <c r="J173" i="17"/>
  <c r="J172" i="17" s="1"/>
  <c r="J171" i="17" s="1"/>
  <c r="I173" i="17"/>
  <c r="I172" i="17" s="1"/>
  <c r="I171" i="17" s="1"/>
  <c r="I170" i="17" s="1"/>
  <c r="L172" i="17"/>
  <c r="L171" i="17" s="1"/>
  <c r="L168" i="17"/>
  <c r="L167" i="17" s="1"/>
  <c r="K168" i="17"/>
  <c r="J168" i="17"/>
  <c r="I168" i="17"/>
  <c r="I167" i="17" s="1"/>
  <c r="K167" i="17"/>
  <c r="J167" i="17"/>
  <c r="L163" i="17"/>
  <c r="K163" i="17"/>
  <c r="K162" i="17" s="1"/>
  <c r="K161" i="17" s="1"/>
  <c r="K160" i="17" s="1"/>
  <c r="J163" i="17"/>
  <c r="J162" i="17" s="1"/>
  <c r="J161" i="17" s="1"/>
  <c r="J160" i="17" s="1"/>
  <c r="I163" i="17"/>
  <c r="I162" i="17" s="1"/>
  <c r="L162" i="17"/>
  <c r="L161" i="17" s="1"/>
  <c r="L160" i="17" s="1"/>
  <c r="L157" i="17"/>
  <c r="L156" i="17" s="1"/>
  <c r="L155" i="17" s="1"/>
  <c r="K157" i="17"/>
  <c r="J157" i="17"/>
  <c r="I157" i="17"/>
  <c r="I156" i="17" s="1"/>
  <c r="I155" i="17" s="1"/>
  <c r="K156" i="17"/>
  <c r="K155" i="17" s="1"/>
  <c r="J156" i="17"/>
  <c r="J155" i="17" s="1"/>
  <c r="L153" i="17"/>
  <c r="L152" i="17" s="1"/>
  <c r="K153" i="17"/>
  <c r="J153" i="17"/>
  <c r="I153" i="17"/>
  <c r="I152" i="17" s="1"/>
  <c r="K152" i="17"/>
  <c r="J152" i="17"/>
  <c r="L149" i="17"/>
  <c r="K149" i="17"/>
  <c r="K148" i="17" s="1"/>
  <c r="K147" i="17" s="1"/>
  <c r="J149" i="17"/>
  <c r="J148" i="17" s="1"/>
  <c r="J147" i="17" s="1"/>
  <c r="I149" i="17"/>
  <c r="I148" i="17" s="1"/>
  <c r="I147" i="17" s="1"/>
  <c r="L148" i="17"/>
  <c r="L147" i="17" s="1"/>
  <c r="L144" i="17"/>
  <c r="K144" i="17"/>
  <c r="K143" i="17" s="1"/>
  <c r="K142" i="17" s="1"/>
  <c r="J144" i="17"/>
  <c r="J143" i="17" s="1"/>
  <c r="J142" i="17" s="1"/>
  <c r="I144" i="17"/>
  <c r="I143" i="17" s="1"/>
  <c r="I142" i="17" s="1"/>
  <c r="L143" i="17"/>
  <c r="L142" i="17" s="1"/>
  <c r="L139" i="17"/>
  <c r="L138" i="17" s="1"/>
  <c r="L137" i="17" s="1"/>
  <c r="K139" i="17"/>
  <c r="J139" i="17"/>
  <c r="I139" i="17"/>
  <c r="I138" i="17" s="1"/>
  <c r="I137" i="17" s="1"/>
  <c r="K138" i="17"/>
  <c r="K137" i="17" s="1"/>
  <c r="J138" i="17"/>
  <c r="J137" i="17" s="1"/>
  <c r="L135" i="17"/>
  <c r="L134" i="17" s="1"/>
  <c r="L133" i="17" s="1"/>
  <c r="K135" i="17"/>
  <c r="J135" i="17"/>
  <c r="I135" i="17"/>
  <c r="I134" i="17" s="1"/>
  <c r="I133" i="17" s="1"/>
  <c r="K134" i="17"/>
  <c r="K133" i="17" s="1"/>
  <c r="J134" i="17"/>
  <c r="J133" i="17" s="1"/>
  <c r="L131" i="17"/>
  <c r="L130" i="17" s="1"/>
  <c r="L129" i="17" s="1"/>
  <c r="K131" i="17"/>
  <c r="J131" i="17"/>
  <c r="I131" i="17"/>
  <c r="I130" i="17" s="1"/>
  <c r="I129" i="17" s="1"/>
  <c r="K130" i="17"/>
  <c r="K129" i="17" s="1"/>
  <c r="J130" i="17"/>
  <c r="J129" i="17" s="1"/>
  <c r="L127" i="17"/>
  <c r="L126" i="17" s="1"/>
  <c r="L125" i="17" s="1"/>
  <c r="K127" i="17"/>
  <c r="J127" i="17"/>
  <c r="I127" i="17"/>
  <c r="I126" i="17" s="1"/>
  <c r="I125" i="17" s="1"/>
  <c r="K126" i="17"/>
  <c r="K125" i="17" s="1"/>
  <c r="J126" i="17"/>
  <c r="J125" i="17" s="1"/>
  <c r="L123" i="17"/>
  <c r="L122" i="17" s="1"/>
  <c r="L121" i="17" s="1"/>
  <c r="K123" i="17"/>
  <c r="J123" i="17"/>
  <c r="I123" i="17"/>
  <c r="I122" i="17" s="1"/>
  <c r="I121" i="17" s="1"/>
  <c r="K122" i="17"/>
  <c r="K121" i="17" s="1"/>
  <c r="J122" i="17"/>
  <c r="J121" i="17" s="1"/>
  <c r="L118" i="17"/>
  <c r="L117" i="17" s="1"/>
  <c r="L116" i="17" s="1"/>
  <c r="K118" i="17"/>
  <c r="J118" i="17"/>
  <c r="I118" i="17"/>
  <c r="K117" i="17"/>
  <c r="K116" i="17" s="1"/>
  <c r="J117" i="17"/>
  <c r="J116" i="17" s="1"/>
  <c r="I117" i="17"/>
  <c r="I116" i="17"/>
  <c r="L112" i="17"/>
  <c r="K112" i="17"/>
  <c r="K111" i="17" s="1"/>
  <c r="J112" i="17"/>
  <c r="J111" i="17" s="1"/>
  <c r="I112" i="17"/>
  <c r="L111" i="17"/>
  <c r="I111" i="17"/>
  <c r="L108" i="17"/>
  <c r="L107" i="17" s="1"/>
  <c r="L106" i="17" s="1"/>
  <c r="K108" i="17"/>
  <c r="J108" i="17"/>
  <c r="I108" i="17"/>
  <c r="I107" i="17" s="1"/>
  <c r="I106" i="17" s="1"/>
  <c r="K107" i="17"/>
  <c r="K106" i="17" s="1"/>
  <c r="J107" i="17"/>
  <c r="L103" i="17"/>
  <c r="L102" i="17" s="1"/>
  <c r="L101" i="17" s="1"/>
  <c r="K103" i="17"/>
  <c r="J103" i="17"/>
  <c r="I103" i="17"/>
  <c r="K102" i="17"/>
  <c r="K101" i="17" s="1"/>
  <c r="J102" i="17"/>
  <c r="J101" i="17" s="1"/>
  <c r="I102" i="17"/>
  <c r="I101" i="17"/>
  <c r="L98" i="17"/>
  <c r="L97" i="17" s="1"/>
  <c r="L96" i="17" s="1"/>
  <c r="L95" i="17" s="1"/>
  <c r="K98" i="17"/>
  <c r="J98" i="17"/>
  <c r="I98" i="17"/>
  <c r="I97" i="17" s="1"/>
  <c r="I96" i="17" s="1"/>
  <c r="K97" i="17"/>
  <c r="K96" i="17" s="1"/>
  <c r="J97" i="17"/>
  <c r="J96" i="17" s="1"/>
  <c r="L91" i="17"/>
  <c r="K91" i="17"/>
  <c r="K90" i="17" s="1"/>
  <c r="K89" i="17" s="1"/>
  <c r="K88" i="17" s="1"/>
  <c r="J91" i="17"/>
  <c r="J90" i="17" s="1"/>
  <c r="J89" i="17" s="1"/>
  <c r="J88" i="17" s="1"/>
  <c r="I91" i="17"/>
  <c r="L90" i="17"/>
  <c r="L89" i="17" s="1"/>
  <c r="L88" i="17" s="1"/>
  <c r="I90" i="17"/>
  <c r="I89" i="17" s="1"/>
  <c r="I88" i="17" s="1"/>
  <c r="L86" i="17"/>
  <c r="L85" i="17" s="1"/>
  <c r="L84" i="17" s="1"/>
  <c r="K86" i="17"/>
  <c r="K85" i="17" s="1"/>
  <c r="K84" i="17" s="1"/>
  <c r="J86" i="17"/>
  <c r="J85" i="17" s="1"/>
  <c r="J84" i="17" s="1"/>
  <c r="I86" i="17"/>
  <c r="I85" i="17" s="1"/>
  <c r="I84" i="17" s="1"/>
  <c r="L80" i="17"/>
  <c r="L79" i="17" s="1"/>
  <c r="K80" i="17"/>
  <c r="K79" i="17" s="1"/>
  <c r="J80" i="17"/>
  <c r="J79" i="17" s="1"/>
  <c r="I80" i="17"/>
  <c r="I79" i="17" s="1"/>
  <c r="I68" i="17" s="1"/>
  <c r="I67" i="17" s="1"/>
  <c r="L75" i="17"/>
  <c r="L74" i="17" s="1"/>
  <c r="K75" i="17"/>
  <c r="K74" i="17" s="1"/>
  <c r="J75" i="17"/>
  <c r="J74" i="17" s="1"/>
  <c r="I75" i="17"/>
  <c r="I74" i="17"/>
  <c r="L70" i="17"/>
  <c r="K70" i="17"/>
  <c r="J70" i="17"/>
  <c r="I70" i="17"/>
  <c r="L69" i="17"/>
  <c r="K69" i="17"/>
  <c r="J69" i="17"/>
  <c r="J68" i="17" s="1"/>
  <c r="J67" i="17" s="1"/>
  <c r="I69" i="17"/>
  <c r="L50" i="17"/>
  <c r="L49" i="17" s="1"/>
  <c r="L48" i="17" s="1"/>
  <c r="L47" i="17" s="1"/>
  <c r="K50" i="17"/>
  <c r="K49" i="17" s="1"/>
  <c r="K48" i="17" s="1"/>
  <c r="K47" i="17" s="1"/>
  <c r="J50" i="17"/>
  <c r="J49" i="17" s="1"/>
  <c r="J48" i="17" s="1"/>
  <c r="J47" i="17" s="1"/>
  <c r="I50" i="17"/>
  <c r="I49" i="17"/>
  <c r="I48" i="17" s="1"/>
  <c r="I47" i="17" s="1"/>
  <c r="L45" i="17"/>
  <c r="L44" i="17" s="1"/>
  <c r="L43" i="17" s="1"/>
  <c r="K45" i="17"/>
  <c r="K44" i="17" s="1"/>
  <c r="K43" i="17" s="1"/>
  <c r="J45" i="17"/>
  <c r="J44" i="17" s="1"/>
  <c r="J43" i="17" s="1"/>
  <c r="I45" i="17"/>
  <c r="I44" i="17" s="1"/>
  <c r="I43" i="17" s="1"/>
  <c r="L41" i="17"/>
  <c r="K41" i="17"/>
  <c r="J41" i="17"/>
  <c r="I41" i="17"/>
  <c r="I38" i="17" s="1"/>
  <c r="I37" i="17" s="1"/>
  <c r="I36" i="17" s="1"/>
  <c r="L39" i="17"/>
  <c r="K39" i="17"/>
  <c r="J39" i="17"/>
  <c r="I39" i="17"/>
  <c r="L38" i="17"/>
  <c r="K38" i="17"/>
  <c r="J38" i="17"/>
  <c r="J37" i="17" s="1"/>
  <c r="J36" i="17" s="1"/>
  <c r="L37" i="17"/>
  <c r="K37" i="17"/>
  <c r="K36" i="17" s="1"/>
  <c r="L367" i="1"/>
  <c r="K367" i="1"/>
  <c r="K366" i="1" s="1"/>
  <c r="J367" i="1"/>
  <c r="I367" i="1"/>
  <c r="I366" i="1" s="1"/>
  <c r="L366" i="1"/>
  <c r="J366" i="1"/>
  <c r="L364" i="1"/>
  <c r="L363" i="1" s="1"/>
  <c r="K364" i="1"/>
  <c r="J364" i="1"/>
  <c r="J363" i="1" s="1"/>
  <c r="I364" i="1"/>
  <c r="K363" i="1"/>
  <c r="I363" i="1"/>
  <c r="L361" i="1"/>
  <c r="L360" i="1" s="1"/>
  <c r="K361" i="1"/>
  <c r="K360" i="1" s="1"/>
  <c r="J361" i="1"/>
  <c r="J360" i="1" s="1"/>
  <c r="I361" i="1"/>
  <c r="I360" i="1"/>
  <c r="L357" i="1"/>
  <c r="K357" i="1"/>
  <c r="K356" i="1" s="1"/>
  <c r="J357" i="1"/>
  <c r="I357" i="1"/>
  <c r="I356" i="1" s="1"/>
  <c r="L356" i="1"/>
  <c r="J356" i="1"/>
  <c r="L353" i="1"/>
  <c r="L352" i="1" s="1"/>
  <c r="K353" i="1"/>
  <c r="J353" i="1"/>
  <c r="J352" i="1" s="1"/>
  <c r="I353" i="1"/>
  <c r="K352" i="1"/>
  <c r="I352" i="1"/>
  <c r="L349" i="1"/>
  <c r="L348" i="1" s="1"/>
  <c r="K349" i="1"/>
  <c r="K348" i="1" s="1"/>
  <c r="J349" i="1"/>
  <c r="J348" i="1" s="1"/>
  <c r="I349" i="1"/>
  <c r="I348" i="1"/>
  <c r="L345" i="1"/>
  <c r="K345" i="1"/>
  <c r="J345" i="1"/>
  <c r="I345" i="1"/>
  <c r="L342" i="1"/>
  <c r="K342" i="1"/>
  <c r="J342" i="1"/>
  <c r="I342" i="1"/>
  <c r="P340" i="1"/>
  <c r="O340" i="1"/>
  <c r="N340" i="1"/>
  <c r="M340" i="1"/>
  <c r="L340" i="1"/>
  <c r="K340" i="1"/>
  <c r="K339" i="1" s="1"/>
  <c r="K338" i="1" s="1"/>
  <c r="J340" i="1"/>
  <c r="I340" i="1"/>
  <c r="I339" i="1" s="1"/>
  <c r="L339" i="1"/>
  <c r="J339" i="1"/>
  <c r="L335" i="1"/>
  <c r="K335" i="1"/>
  <c r="K334" i="1" s="1"/>
  <c r="J335" i="1"/>
  <c r="I335" i="1"/>
  <c r="I334" i="1" s="1"/>
  <c r="L334" i="1"/>
  <c r="J334" i="1"/>
  <c r="L332" i="1"/>
  <c r="L331" i="1" s="1"/>
  <c r="K332" i="1"/>
  <c r="J332" i="1"/>
  <c r="J331" i="1" s="1"/>
  <c r="I332" i="1"/>
  <c r="K331" i="1"/>
  <c r="I331" i="1"/>
  <c r="L329" i="1"/>
  <c r="L328" i="1" s="1"/>
  <c r="K329" i="1"/>
  <c r="K328" i="1" s="1"/>
  <c r="J329" i="1"/>
  <c r="J328" i="1" s="1"/>
  <c r="I329" i="1"/>
  <c r="I328" i="1"/>
  <c r="L325" i="1"/>
  <c r="K325" i="1"/>
  <c r="K324" i="1" s="1"/>
  <c r="J325" i="1"/>
  <c r="I325" i="1"/>
  <c r="I324" i="1" s="1"/>
  <c r="L324" i="1"/>
  <c r="J324" i="1"/>
  <c r="L321" i="1"/>
  <c r="L320" i="1" s="1"/>
  <c r="K321" i="1"/>
  <c r="J321" i="1"/>
  <c r="J320" i="1" s="1"/>
  <c r="I321" i="1"/>
  <c r="K320" i="1"/>
  <c r="I320" i="1"/>
  <c r="L317" i="1"/>
  <c r="L316" i="1" s="1"/>
  <c r="K317" i="1"/>
  <c r="K316" i="1" s="1"/>
  <c r="J317" i="1"/>
  <c r="J316" i="1" s="1"/>
  <c r="I317" i="1"/>
  <c r="I316" i="1"/>
  <c r="L313" i="1"/>
  <c r="K313" i="1"/>
  <c r="J313" i="1"/>
  <c r="I313" i="1"/>
  <c r="L310" i="1"/>
  <c r="K310" i="1"/>
  <c r="J310" i="1"/>
  <c r="I310" i="1"/>
  <c r="L308" i="1"/>
  <c r="L307" i="1" s="1"/>
  <c r="K308" i="1"/>
  <c r="J308" i="1"/>
  <c r="J307" i="1" s="1"/>
  <c r="J306" i="1" s="1"/>
  <c r="I308" i="1"/>
  <c r="I307" i="1" s="1"/>
  <c r="K307" i="1"/>
  <c r="K306" i="1" s="1"/>
  <c r="L302" i="1"/>
  <c r="K302" i="1"/>
  <c r="K301" i="1" s="1"/>
  <c r="J302" i="1"/>
  <c r="I302" i="1"/>
  <c r="I301" i="1" s="1"/>
  <c r="L301" i="1"/>
  <c r="J301" i="1"/>
  <c r="L299" i="1"/>
  <c r="L298" i="1" s="1"/>
  <c r="K299" i="1"/>
  <c r="J299" i="1"/>
  <c r="J298" i="1" s="1"/>
  <c r="I299" i="1"/>
  <c r="K298" i="1"/>
  <c r="I298" i="1"/>
  <c r="L296" i="1"/>
  <c r="L295" i="1" s="1"/>
  <c r="K296" i="1"/>
  <c r="K295" i="1" s="1"/>
  <c r="J296" i="1"/>
  <c r="J295" i="1" s="1"/>
  <c r="I296" i="1"/>
  <c r="I295" i="1"/>
  <c r="L292" i="1"/>
  <c r="K292" i="1"/>
  <c r="K291" i="1" s="1"/>
  <c r="J292" i="1"/>
  <c r="I292" i="1"/>
  <c r="I291" i="1" s="1"/>
  <c r="L291" i="1"/>
  <c r="J291" i="1"/>
  <c r="L288" i="1"/>
  <c r="L287" i="1" s="1"/>
  <c r="K288" i="1"/>
  <c r="J288" i="1"/>
  <c r="J287" i="1" s="1"/>
  <c r="I288" i="1"/>
  <c r="K287" i="1"/>
  <c r="I287" i="1"/>
  <c r="L284" i="1"/>
  <c r="L283" i="1" s="1"/>
  <c r="K284" i="1"/>
  <c r="K283" i="1" s="1"/>
  <c r="J284" i="1"/>
  <c r="J283" i="1" s="1"/>
  <c r="I284" i="1"/>
  <c r="I283" i="1"/>
  <c r="L280" i="1"/>
  <c r="K280" i="1"/>
  <c r="J280" i="1"/>
  <c r="I280" i="1"/>
  <c r="L277" i="1"/>
  <c r="K277" i="1"/>
  <c r="J277" i="1"/>
  <c r="I277" i="1"/>
  <c r="L275" i="1"/>
  <c r="L274" i="1" s="1"/>
  <c r="K275" i="1"/>
  <c r="J275" i="1"/>
  <c r="J274" i="1" s="1"/>
  <c r="I275" i="1"/>
  <c r="K274" i="1"/>
  <c r="I274" i="1"/>
  <c r="L270" i="1"/>
  <c r="L269" i="1" s="1"/>
  <c r="K270" i="1"/>
  <c r="J270" i="1"/>
  <c r="J269" i="1" s="1"/>
  <c r="I270" i="1"/>
  <c r="I269" i="1" s="1"/>
  <c r="K269" i="1"/>
  <c r="L267" i="1"/>
  <c r="L266" i="1" s="1"/>
  <c r="K267" i="1"/>
  <c r="K266" i="1" s="1"/>
  <c r="J267" i="1"/>
  <c r="J266" i="1" s="1"/>
  <c r="I267" i="1"/>
  <c r="I266" i="1"/>
  <c r="L264" i="1"/>
  <c r="K264" i="1"/>
  <c r="K263" i="1" s="1"/>
  <c r="J264" i="1"/>
  <c r="I264" i="1"/>
  <c r="I263" i="1" s="1"/>
  <c r="L263" i="1"/>
  <c r="J263" i="1"/>
  <c r="L260" i="1"/>
  <c r="L259" i="1" s="1"/>
  <c r="K260" i="1"/>
  <c r="J260" i="1"/>
  <c r="J259" i="1" s="1"/>
  <c r="I260" i="1"/>
  <c r="I259" i="1" s="1"/>
  <c r="K259" i="1"/>
  <c r="L256" i="1"/>
  <c r="L255" i="1" s="1"/>
  <c r="K256" i="1"/>
  <c r="K255" i="1" s="1"/>
  <c r="J256" i="1"/>
  <c r="J255" i="1" s="1"/>
  <c r="I256" i="1"/>
  <c r="I255" i="1"/>
  <c r="L252" i="1"/>
  <c r="K252" i="1"/>
  <c r="K251" i="1" s="1"/>
  <c r="J252" i="1"/>
  <c r="I252" i="1"/>
  <c r="I251" i="1" s="1"/>
  <c r="L251" i="1"/>
  <c r="J251" i="1"/>
  <c r="L248" i="1"/>
  <c r="K248" i="1"/>
  <c r="J248" i="1"/>
  <c r="I248" i="1"/>
  <c r="L245" i="1"/>
  <c r="K245" i="1"/>
  <c r="J245" i="1"/>
  <c r="I245" i="1"/>
  <c r="L243" i="1"/>
  <c r="L242" i="1" s="1"/>
  <c r="K243" i="1"/>
  <c r="K242" i="1" s="1"/>
  <c r="J243" i="1"/>
  <c r="J242" i="1" s="1"/>
  <c r="I243" i="1"/>
  <c r="I242" i="1"/>
  <c r="L236" i="1"/>
  <c r="L235" i="1" s="1"/>
  <c r="L234" i="1" s="1"/>
  <c r="K236" i="1"/>
  <c r="J236" i="1"/>
  <c r="J235" i="1" s="1"/>
  <c r="J234" i="1" s="1"/>
  <c r="I236" i="1"/>
  <c r="I235" i="1" s="1"/>
  <c r="I234" i="1" s="1"/>
  <c r="K235" i="1"/>
  <c r="K234" i="1" s="1"/>
  <c r="L232" i="1"/>
  <c r="L231" i="1" s="1"/>
  <c r="L230" i="1" s="1"/>
  <c r="K232" i="1"/>
  <c r="J232" i="1"/>
  <c r="J231" i="1" s="1"/>
  <c r="J230" i="1" s="1"/>
  <c r="I232" i="1"/>
  <c r="I231" i="1" s="1"/>
  <c r="I230" i="1" s="1"/>
  <c r="K231" i="1"/>
  <c r="K230" i="1" s="1"/>
  <c r="P223" i="1"/>
  <c r="O223" i="1"/>
  <c r="N223" i="1"/>
  <c r="M223" i="1"/>
  <c r="L223" i="1"/>
  <c r="K223" i="1"/>
  <c r="K222" i="1" s="1"/>
  <c r="J223" i="1"/>
  <c r="I223" i="1"/>
  <c r="I222" i="1" s="1"/>
  <c r="L222" i="1"/>
  <c r="J222" i="1"/>
  <c r="L220" i="1"/>
  <c r="L219" i="1" s="1"/>
  <c r="L218" i="1" s="1"/>
  <c r="K220" i="1"/>
  <c r="J220" i="1"/>
  <c r="J219" i="1" s="1"/>
  <c r="J218" i="1" s="1"/>
  <c r="I220" i="1"/>
  <c r="I219" i="1" s="1"/>
  <c r="I218" i="1" s="1"/>
  <c r="K219" i="1"/>
  <c r="K218" i="1" s="1"/>
  <c r="L213" i="1"/>
  <c r="L212" i="1" s="1"/>
  <c r="L211" i="1" s="1"/>
  <c r="K213" i="1"/>
  <c r="J213" i="1"/>
  <c r="J212" i="1" s="1"/>
  <c r="J211" i="1" s="1"/>
  <c r="I213" i="1"/>
  <c r="I212" i="1" s="1"/>
  <c r="I211" i="1" s="1"/>
  <c r="K212" i="1"/>
  <c r="K211" i="1" s="1"/>
  <c r="L209" i="1"/>
  <c r="L208" i="1" s="1"/>
  <c r="K209" i="1"/>
  <c r="J209" i="1"/>
  <c r="J208" i="1" s="1"/>
  <c r="I209" i="1"/>
  <c r="I208" i="1" s="1"/>
  <c r="K208" i="1"/>
  <c r="L204" i="1"/>
  <c r="L203" i="1" s="1"/>
  <c r="K204" i="1"/>
  <c r="K203" i="1" s="1"/>
  <c r="J204" i="1"/>
  <c r="J203" i="1" s="1"/>
  <c r="I204" i="1"/>
  <c r="I203" i="1"/>
  <c r="L198" i="1"/>
  <c r="K198" i="1"/>
  <c r="K197" i="1" s="1"/>
  <c r="J198" i="1"/>
  <c r="I198" i="1"/>
  <c r="I197" i="1" s="1"/>
  <c r="L197" i="1"/>
  <c r="J197" i="1"/>
  <c r="L193" i="1"/>
  <c r="L192" i="1" s="1"/>
  <c r="K193" i="1"/>
  <c r="J193" i="1"/>
  <c r="J192" i="1" s="1"/>
  <c r="I193" i="1"/>
  <c r="I192" i="1" s="1"/>
  <c r="K192" i="1"/>
  <c r="L190" i="1"/>
  <c r="L189" i="1" s="1"/>
  <c r="L188" i="1" s="1"/>
  <c r="L187" i="1" s="1"/>
  <c r="K190" i="1"/>
  <c r="K189" i="1" s="1"/>
  <c r="K188" i="1" s="1"/>
  <c r="K187" i="1" s="1"/>
  <c r="J190" i="1"/>
  <c r="J189" i="1" s="1"/>
  <c r="I190" i="1"/>
  <c r="I189" i="1"/>
  <c r="L182" i="1"/>
  <c r="K182" i="1"/>
  <c r="K181" i="1" s="1"/>
  <c r="J182" i="1"/>
  <c r="I182" i="1"/>
  <c r="I181" i="1" s="1"/>
  <c r="L181" i="1"/>
  <c r="J181" i="1"/>
  <c r="L177" i="1"/>
  <c r="L176" i="1" s="1"/>
  <c r="L175" i="1" s="1"/>
  <c r="K177" i="1"/>
  <c r="J177" i="1"/>
  <c r="J176" i="1" s="1"/>
  <c r="J175" i="1" s="1"/>
  <c r="I177" i="1"/>
  <c r="I176" i="1" s="1"/>
  <c r="K176" i="1"/>
  <c r="K175" i="1" s="1"/>
  <c r="L173" i="1"/>
  <c r="L172" i="1" s="1"/>
  <c r="L171" i="1" s="1"/>
  <c r="K173" i="1"/>
  <c r="J173" i="1"/>
  <c r="J172" i="1" s="1"/>
  <c r="J171" i="1" s="1"/>
  <c r="I173" i="1"/>
  <c r="I172" i="1" s="1"/>
  <c r="I171" i="1" s="1"/>
  <c r="K172" i="1"/>
  <c r="K171" i="1" s="1"/>
  <c r="K170" i="1" s="1"/>
  <c r="L168" i="1"/>
  <c r="K168" i="1"/>
  <c r="K167" i="1" s="1"/>
  <c r="J168" i="1"/>
  <c r="I168" i="1"/>
  <c r="I167" i="1" s="1"/>
  <c r="L167" i="1"/>
  <c r="J167" i="1"/>
  <c r="L163" i="1"/>
  <c r="L162" i="1" s="1"/>
  <c r="L161" i="1" s="1"/>
  <c r="L160" i="1" s="1"/>
  <c r="K163" i="1"/>
  <c r="J163" i="1"/>
  <c r="J162" i="1" s="1"/>
  <c r="J161" i="1" s="1"/>
  <c r="J160" i="1" s="1"/>
  <c r="I163" i="1"/>
  <c r="I162" i="1" s="1"/>
  <c r="K162" i="1"/>
  <c r="K161" i="1" s="1"/>
  <c r="K160" i="1" s="1"/>
  <c r="L157" i="1"/>
  <c r="K157" i="1"/>
  <c r="K156" i="1" s="1"/>
  <c r="K155" i="1" s="1"/>
  <c r="J157" i="1"/>
  <c r="I157" i="1"/>
  <c r="I156" i="1" s="1"/>
  <c r="I155" i="1" s="1"/>
  <c r="L156" i="1"/>
  <c r="L155" i="1" s="1"/>
  <c r="J156" i="1"/>
  <c r="J155" i="1" s="1"/>
  <c r="L153" i="1"/>
  <c r="K153" i="1"/>
  <c r="K152" i="1" s="1"/>
  <c r="J153" i="1"/>
  <c r="I153" i="1"/>
  <c r="I152" i="1" s="1"/>
  <c r="L152" i="1"/>
  <c r="J152" i="1"/>
  <c r="L149" i="1"/>
  <c r="L148" i="1" s="1"/>
  <c r="L147" i="1" s="1"/>
  <c r="K149" i="1"/>
  <c r="J149" i="1"/>
  <c r="J148" i="1" s="1"/>
  <c r="J147" i="1" s="1"/>
  <c r="I149" i="1"/>
  <c r="I148" i="1" s="1"/>
  <c r="I147" i="1" s="1"/>
  <c r="K148" i="1"/>
  <c r="K147" i="1" s="1"/>
  <c r="L144" i="1"/>
  <c r="L143" i="1" s="1"/>
  <c r="L142" i="1" s="1"/>
  <c r="L141" i="1" s="1"/>
  <c r="K144" i="1"/>
  <c r="J144" i="1"/>
  <c r="J143" i="1" s="1"/>
  <c r="J142" i="1" s="1"/>
  <c r="I144" i="1"/>
  <c r="I143" i="1" s="1"/>
  <c r="I142" i="1" s="1"/>
  <c r="K143" i="1"/>
  <c r="K142" i="1" s="1"/>
  <c r="L139" i="1"/>
  <c r="K139" i="1"/>
  <c r="K138" i="1" s="1"/>
  <c r="K137" i="1" s="1"/>
  <c r="J139" i="1"/>
  <c r="I139" i="1"/>
  <c r="I138" i="1" s="1"/>
  <c r="I137" i="1" s="1"/>
  <c r="L138" i="1"/>
  <c r="L137" i="1" s="1"/>
  <c r="J138" i="1"/>
  <c r="J137" i="1" s="1"/>
  <c r="L135" i="1"/>
  <c r="K135" i="1"/>
  <c r="K134" i="1" s="1"/>
  <c r="K133" i="1" s="1"/>
  <c r="J135" i="1"/>
  <c r="I135" i="1"/>
  <c r="I134" i="1" s="1"/>
  <c r="I133" i="1" s="1"/>
  <c r="L134" i="1"/>
  <c r="L133" i="1" s="1"/>
  <c r="J134" i="1"/>
  <c r="J133" i="1" s="1"/>
  <c r="L131" i="1"/>
  <c r="K131" i="1"/>
  <c r="K130" i="1" s="1"/>
  <c r="K129" i="1" s="1"/>
  <c r="J131" i="1"/>
  <c r="I131" i="1"/>
  <c r="I130" i="1" s="1"/>
  <c r="I129" i="1" s="1"/>
  <c r="L130" i="1"/>
  <c r="L129" i="1" s="1"/>
  <c r="J130" i="1"/>
  <c r="J129" i="1" s="1"/>
  <c r="L127" i="1"/>
  <c r="K127" i="1"/>
  <c r="K126" i="1" s="1"/>
  <c r="K125" i="1" s="1"/>
  <c r="J127" i="1"/>
  <c r="I127" i="1"/>
  <c r="I126" i="1" s="1"/>
  <c r="I125" i="1" s="1"/>
  <c r="L126" i="1"/>
  <c r="L125" i="1" s="1"/>
  <c r="J126" i="1"/>
  <c r="J125" i="1" s="1"/>
  <c r="L123" i="1"/>
  <c r="K123" i="1"/>
  <c r="K122" i="1" s="1"/>
  <c r="K121" i="1" s="1"/>
  <c r="J123" i="1"/>
  <c r="I123" i="1"/>
  <c r="I122" i="1" s="1"/>
  <c r="I121" i="1" s="1"/>
  <c r="L122" i="1"/>
  <c r="L121" i="1" s="1"/>
  <c r="J122" i="1"/>
  <c r="J121" i="1" s="1"/>
  <c r="L118" i="1"/>
  <c r="K118" i="1"/>
  <c r="K117" i="1" s="1"/>
  <c r="K116" i="1" s="1"/>
  <c r="K115" i="1" s="1"/>
  <c r="J118" i="1"/>
  <c r="I118" i="1"/>
  <c r="I117" i="1" s="1"/>
  <c r="I116" i="1" s="1"/>
  <c r="L117" i="1"/>
  <c r="L116" i="1" s="1"/>
  <c r="J117" i="1"/>
  <c r="J116" i="1" s="1"/>
  <c r="L112" i="1"/>
  <c r="L111" i="1" s="1"/>
  <c r="K112" i="1"/>
  <c r="J112" i="1"/>
  <c r="J111" i="1" s="1"/>
  <c r="I112" i="1"/>
  <c r="K111" i="1"/>
  <c r="I111" i="1"/>
  <c r="L108" i="1"/>
  <c r="K108" i="1"/>
  <c r="K107" i="1" s="1"/>
  <c r="K106" i="1" s="1"/>
  <c r="J108" i="1"/>
  <c r="I108" i="1"/>
  <c r="I107" i="1" s="1"/>
  <c r="I106" i="1" s="1"/>
  <c r="L107" i="1"/>
  <c r="L106" i="1" s="1"/>
  <c r="J107" i="1"/>
  <c r="L103" i="1"/>
  <c r="K103" i="1"/>
  <c r="K102" i="1" s="1"/>
  <c r="K101" i="1" s="1"/>
  <c r="J103" i="1"/>
  <c r="I103" i="1"/>
  <c r="I102" i="1" s="1"/>
  <c r="I101" i="1" s="1"/>
  <c r="L102" i="1"/>
  <c r="L101" i="1" s="1"/>
  <c r="J102" i="1"/>
  <c r="J101" i="1" s="1"/>
  <c r="L98" i="1"/>
  <c r="K98" i="1"/>
  <c r="K97" i="1" s="1"/>
  <c r="K96" i="1" s="1"/>
  <c r="J98" i="1"/>
  <c r="I98" i="1"/>
  <c r="I97" i="1" s="1"/>
  <c r="I96" i="1" s="1"/>
  <c r="L97" i="1"/>
  <c r="L96" i="1" s="1"/>
  <c r="J97" i="1"/>
  <c r="J96" i="1" s="1"/>
  <c r="L91" i="1"/>
  <c r="L90" i="1" s="1"/>
  <c r="L89" i="1" s="1"/>
  <c r="L88" i="1" s="1"/>
  <c r="K91" i="1"/>
  <c r="J91" i="1"/>
  <c r="J90" i="1" s="1"/>
  <c r="J89" i="1" s="1"/>
  <c r="J88" i="1" s="1"/>
  <c r="I91" i="1"/>
  <c r="K90" i="1"/>
  <c r="I90" i="1"/>
  <c r="I89" i="1" s="1"/>
  <c r="I88" i="1" s="1"/>
  <c r="K89" i="1"/>
  <c r="K88" i="1" s="1"/>
  <c r="L86" i="1"/>
  <c r="L85" i="1" s="1"/>
  <c r="L84" i="1" s="1"/>
  <c r="K86" i="1"/>
  <c r="J86" i="1"/>
  <c r="J85" i="1" s="1"/>
  <c r="J84" i="1" s="1"/>
  <c r="I86" i="1"/>
  <c r="I85" i="1" s="1"/>
  <c r="I84" i="1" s="1"/>
  <c r="K85" i="1"/>
  <c r="K84" i="1" s="1"/>
  <c r="L80" i="1"/>
  <c r="L79" i="1" s="1"/>
  <c r="K80" i="1"/>
  <c r="J80" i="1"/>
  <c r="J79" i="1" s="1"/>
  <c r="I80" i="1"/>
  <c r="I79" i="1" s="1"/>
  <c r="K79" i="1"/>
  <c r="L75" i="1"/>
  <c r="L74" i="1" s="1"/>
  <c r="K75" i="1"/>
  <c r="K74" i="1" s="1"/>
  <c r="J75" i="1"/>
  <c r="J74" i="1" s="1"/>
  <c r="I75" i="1"/>
  <c r="I74" i="1"/>
  <c r="L70" i="1"/>
  <c r="K70" i="1"/>
  <c r="K69" i="1" s="1"/>
  <c r="J70" i="1"/>
  <c r="I70" i="1"/>
  <c r="I69" i="1" s="1"/>
  <c r="L69" i="1"/>
  <c r="J69" i="1"/>
  <c r="L50" i="1"/>
  <c r="L49" i="1" s="1"/>
  <c r="L48" i="1" s="1"/>
  <c r="L47" i="1" s="1"/>
  <c r="K50" i="1"/>
  <c r="K49" i="1" s="1"/>
  <c r="K48" i="1" s="1"/>
  <c r="K47" i="1" s="1"/>
  <c r="J50" i="1"/>
  <c r="J49" i="1" s="1"/>
  <c r="J48" i="1" s="1"/>
  <c r="J47" i="1" s="1"/>
  <c r="I50" i="1"/>
  <c r="I49" i="1"/>
  <c r="I48" i="1" s="1"/>
  <c r="I47" i="1" s="1"/>
  <c r="L45" i="1"/>
  <c r="L44" i="1" s="1"/>
  <c r="L43" i="1" s="1"/>
  <c r="K45" i="1"/>
  <c r="J45" i="1"/>
  <c r="J44" i="1" s="1"/>
  <c r="J43" i="1" s="1"/>
  <c r="I45" i="1"/>
  <c r="I44" i="1" s="1"/>
  <c r="I43" i="1" s="1"/>
  <c r="K44" i="1"/>
  <c r="K43" i="1" s="1"/>
  <c r="L41" i="1"/>
  <c r="K41" i="1"/>
  <c r="J41" i="1"/>
  <c r="I41" i="1"/>
  <c r="L39" i="1"/>
  <c r="K39" i="1"/>
  <c r="K38" i="1" s="1"/>
  <c r="K37" i="1" s="1"/>
  <c r="K36" i="1" s="1"/>
  <c r="J39" i="1"/>
  <c r="I39" i="1"/>
  <c r="I38" i="1" s="1"/>
  <c r="I37" i="1" s="1"/>
  <c r="I36" i="1" s="1"/>
  <c r="L38" i="1"/>
  <c r="L37" i="1" s="1"/>
  <c r="J38" i="1"/>
  <c r="J37" i="1" s="1"/>
  <c r="J36" i="1" s="1"/>
  <c r="L367" i="20"/>
  <c r="L366" i="20" s="1"/>
  <c r="K367" i="20"/>
  <c r="J367" i="20"/>
  <c r="I367" i="20"/>
  <c r="K366" i="20"/>
  <c r="J366" i="20"/>
  <c r="I366" i="20"/>
  <c r="L364" i="20"/>
  <c r="L363" i="20" s="1"/>
  <c r="K364" i="20"/>
  <c r="K363" i="20" s="1"/>
  <c r="J364" i="20"/>
  <c r="J363" i="20" s="1"/>
  <c r="I364" i="20"/>
  <c r="I363" i="20" s="1"/>
  <c r="L361" i="20"/>
  <c r="K361" i="20"/>
  <c r="J361" i="20"/>
  <c r="J360" i="20" s="1"/>
  <c r="I361" i="20"/>
  <c r="I360" i="20" s="1"/>
  <c r="L360" i="20"/>
  <c r="K360" i="20"/>
  <c r="L357" i="20"/>
  <c r="L356" i="20" s="1"/>
  <c r="K357" i="20"/>
  <c r="J357" i="20"/>
  <c r="I357" i="20"/>
  <c r="K356" i="20"/>
  <c r="J356" i="20"/>
  <c r="I356" i="20"/>
  <c r="L353" i="20"/>
  <c r="L352" i="20" s="1"/>
  <c r="K353" i="20"/>
  <c r="K352" i="20" s="1"/>
  <c r="J353" i="20"/>
  <c r="J352" i="20" s="1"/>
  <c r="I353" i="20"/>
  <c r="I352" i="20" s="1"/>
  <c r="L349" i="20"/>
  <c r="K349" i="20"/>
  <c r="J349" i="20"/>
  <c r="J348" i="20" s="1"/>
  <c r="I349" i="20"/>
  <c r="I348" i="20" s="1"/>
  <c r="L348" i="20"/>
  <c r="K348" i="20"/>
  <c r="L345" i="20"/>
  <c r="K345" i="20"/>
  <c r="J345" i="20"/>
  <c r="I345" i="20"/>
  <c r="L342" i="20"/>
  <c r="K342" i="20"/>
  <c r="J342" i="20"/>
  <c r="I342" i="20"/>
  <c r="P340" i="20"/>
  <c r="O340" i="20"/>
  <c r="N340" i="20"/>
  <c r="M340" i="20"/>
  <c r="L340" i="20"/>
  <c r="L339" i="20" s="1"/>
  <c r="K340" i="20"/>
  <c r="J340" i="20"/>
  <c r="I340" i="20"/>
  <c r="K339" i="20"/>
  <c r="J339" i="20"/>
  <c r="I339" i="20"/>
  <c r="L335" i="20"/>
  <c r="L334" i="20" s="1"/>
  <c r="K335" i="20"/>
  <c r="J335" i="20"/>
  <c r="I335" i="20"/>
  <c r="K334" i="20"/>
  <c r="J334" i="20"/>
  <c r="I334" i="20"/>
  <c r="L332" i="20"/>
  <c r="L331" i="20" s="1"/>
  <c r="K332" i="20"/>
  <c r="K331" i="20" s="1"/>
  <c r="J332" i="20"/>
  <c r="J331" i="20" s="1"/>
  <c r="I332" i="20"/>
  <c r="I331" i="20" s="1"/>
  <c r="L329" i="20"/>
  <c r="K329" i="20"/>
  <c r="J329" i="20"/>
  <c r="J328" i="20" s="1"/>
  <c r="I329" i="20"/>
  <c r="I328" i="20" s="1"/>
  <c r="L328" i="20"/>
  <c r="K328" i="20"/>
  <c r="L325" i="20"/>
  <c r="L324" i="20" s="1"/>
  <c r="K325" i="20"/>
  <c r="J325" i="20"/>
  <c r="I325" i="20"/>
  <c r="K324" i="20"/>
  <c r="J324" i="20"/>
  <c r="I324" i="20"/>
  <c r="L321" i="20"/>
  <c r="K321" i="20"/>
  <c r="K320" i="20" s="1"/>
  <c r="J321" i="20"/>
  <c r="J320" i="20" s="1"/>
  <c r="I321" i="20"/>
  <c r="I320" i="20" s="1"/>
  <c r="L320" i="20"/>
  <c r="L317" i="20"/>
  <c r="K317" i="20"/>
  <c r="J317" i="20"/>
  <c r="J316" i="20" s="1"/>
  <c r="I317" i="20"/>
  <c r="I316" i="20" s="1"/>
  <c r="L316" i="20"/>
  <c r="K316" i="20"/>
  <c r="L313" i="20"/>
  <c r="K313" i="20"/>
  <c r="J313" i="20"/>
  <c r="I313" i="20"/>
  <c r="L310" i="20"/>
  <c r="K310" i="20"/>
  <c r="J310" i="20"/>
  <c r="I310" i="20"/>
  <c r="L308" i="20"/>
  <c r="K308" i="20"/>
  <c r="K307" i="20" s="1"/>
  <c r="K306" i="20" s="1"/>
  <c r="J308" i="20"/>
  <c r="J307" i="20" s="1"/>
  <c r="I308" i="20"/>
  <c r="I307" i="20" s="1"/>
  <c r="I306" i="20" s="1"/>
  <c r="L307" i="20"/>
  <c r="L302" i="20"/>
  <c r="L301" i="20" s="1"/>
  <c r="K302" i="20"/>
  <c r="J302" i="20"/>
  <c r="I302" i="20"/>
  <c r="K301" i="20"/>
  <c r="J301" i="20"/>
  <c r="I301" i="20"/>
  <c r="L299" i="20"/>
  <c r="K299" i="20"/>
  <c r="K298" i="20" s="1"/>
  <c r="J299" i="20"/>
  <c r="J298" i="20" s="1"/>
  <c r="I299" i="20"/>
  <c r="I298" i="20" s="1"/>
  <c r="L298" i="20"/>
  <c r="L296" i="20"/>
  <c r="K296" i="20"/>
  <c r="J296" i="20"/>
  <c r="J295" i="20" s="1"/>
  <c r="I296" i="20"/>
  <c r="I295" i="20" s="1"/>
  <c r="L295" i="20"/>
  <c r="K295" i="20"/>
  <c r="L292" i="20"/>
  <c r="L291" i="20" s="1"/>
  <c r="K292" i="20"/>
  <c r="J292" i="20"/>
  <c r="I292" i="20"/>
  <c r="K291" i="20"/>
  <c r="J291" i="20"/>
  <c r="I291" i="20"/>
  <c r="L288" i="20"/>
  <c r="K288" i="20"/>
  <c r="K287" i="20" s="1"/>
  <c r="J288" i="20"/>
  <c r="J287" i="20" s="1"/>
  <c r="I288" i="20"/>
  <c r="I287" i="20" s="1"/>
  <c r="L287" i="20"/>
  <c r="L284" i="20"/>
  <c r="K284" i="20"/>
  <c r="J284" i="20"/>
  <c r="J283" i="20" s="1"/>
  <c r="I284" i="20"/>
  <c r="I283" i="20" s="1"/>
  <c r="L283" i="20"/>
  <c r="K283" i="20"/>
  <c r="L280" i="20"/>
  <c r="K280" i="20"/>
  <c r="J280" i="20"/>
  <c r="I280" i="20"/>
  <c r="L277" i="20"/>
  <c r="K277" i="20"/>
  <c r="J277" i="20"/>
  <c r="I277" i="20"/>
  <c r="L275" i="20"/>
  <c r="K275" i="20"/>
  <c r="K274" i="20" s="1"/>
  <c r="J275" i="20"/>
  <c r="J274" i="20" s="1"/>
  <c r="J273" i="20" s="1"/>
  <c r="I275" i="20"/>
  <c r="I274" i="20" s="1"/>
  <c r="L274" i="20"/>
  <c r="L270" i="20"/>
  <c r="K270" i="20"/>
  <c r="K269" i="20" s="1"/>
  <c r="J270" i="20"/>
  <c r="J269" i="20" s="1"/>
  <c r="I270" i="20"/>
  <c r="I269" i="20" s="1"/>
  <c r="L269" i="20"/>
  <c r="L267" i="20"/>
  <c r="K267" i="20"/>
  <c r="J267" i="20"/>
  <c r="J266" i="20" s="1"/>
  <c r="I267" i="20"/>
  <c r="I266" i="20" s="1"/>
  <c r="L266" i="20"/>
  <c r="K266" i="20"/>
  <c r="L264" i="20"/>
  <c r="L263" i="20" s="1"/>
  <c r="K264" i="20"/>
  <c r="J264" i="20"/>
  <c r="I264" i="20"/>
  <c r="K263" i="20"/>
  <c r="J263" i="20"/>
  <c r="I263" i="20"/>
  <c r="L260" i="20"/>
  <c r="K260" i="20"/>
  <c r="K259" i="20" s="1"/>
  <c r="J260" i="20"/>
  <c r="J259" i="20" s="1"/>
  <c r="I260" i="20"/>
  <c r="I259" i="20" s="1"/>
  <c r="L259" i="20"/>
  <c r="L256" i="20"/>
  <c r="K256" i="20"/>
  <c r="J256" i="20"/>
  <c r="J255" i="20" s="1"/>
  <c r="I256" i="20"/>
  <c r="I255" i="20" s="1"/>
  <c r="L255" i="20"/>
  <c r="K255" i="20"/>
  <c r="L252" i="20"/>
  <c r="L251" i="20" s="1"/>
  <c r="L241" i="20" s="1"/>
  <c r="K252" i="20"/>
  <c r="J252" i="20"/>
  <c r="I252" i="20"/>
  <c r="K251" i="20"/>
  <c r="J251" i="20"/>
  <c r="I251" i="20"/>
  <c r="L248" i="20"/>
  <c r="K248" i="20"/>
  <c r="J248" i="20"/>
  <c r="I248" i="20"/>
  <c r="L245" i="20"/>
  <c r="K245" i="20"/>
  <c r="J245" i="20"/>
  <c r="I245" i="20"/>
  <c r="L243" i="20"/>
  <c r="K243" i="20"/>
  <c r="J243" i="20"/>
  <c r="J242" i="20" s="1"/>
  <c r="I243" i="20"/>
  <c r="I242" i="20" s="1"/>
  <c r="L242" i="20"/>
  <c r="K242" i="20"/>
  <c r="L236" i="20"/>
  <c r="K236" i="20"/>
  <c r="K235" i="20" s="1"/>
  <c r="K234" i="20" s="1"/>
  <c r="J236" i="20"/>
  <c r="J235" i="20" s="1"/>
  <c r="J234" i="20" s="1"/>
  <c r="I236" i="20"/>
  <c r="I235" i="20" s="1"/>
  <c r="I234" i="20" s="1"/>
  <c r="L235" i="20"/>
  <c r="L234" i="20" s="1"/>
  <c r="L232" i="20"/>
  <c r="K232" i="20"/>
  <c r="K231" i="20" s="1"/>
  <c r="K230" i="20" s="1"/>
  <c r="J232" i="20"/>
  <c r="J231" i="20" s="1"/>
  <c r="J230" i="20" s="1"/>
  <c r="I232" i="20"/>
  <c r="I231" i="20" s="1"/>
  <c r="I230" i="20" s="1"/>
  <c r="L231" i="20"/>
  <c r="L230" i="20" s="1"/>
  <c r="P223" i="20"/>
  <c r="O223" i="20"/>
  <c r="N223" i="20"/>
  <c r="M223" i="20"/>
  <c r="L223" i="20"/>
  <c r="L222" i="20" s="1"/>
  <c r="K223" i="20"/>
  <c r="J223" i="20"/>
  <c r="I223" i="20"/>
  <c r="K222" i="20"/>
  <c r="J222" i="20"/>
  <c r="I222" i="20"/>
  <c r="L220" i="20"/>
  <c r="K220" i="20"/>
  <c r="K219" i="20" s="1"/>
  <c r="K218" i="20" s="1"/>
  <c r="J220" i="20"/>
  <c r="J219" i="20" s="1"/>
  <c r="J218" i="20" s="1"/>
  <c r="I220" i="20"/>
  <c r="I219" i="20" s="1"/>
  <c r="I218" i="20" s="1"/>
  <c r="L219" i="20"/>
  <c r="L213" i="20"/>
  <c r="K213" i="20"/>
  <c r="K212" i="20" s="1"/>
  <c r="K211" i="20" s="1"/>
  <c r="J213" i="20"/>
  <c r="J212" i="20" s="1"/>
  <c r="J211" i="20" s="1"/>
  <c r="I213" i="20"/>
  <c r="I212" i="20" s="1"/>
  <c r="I211" i="20" s="1"/>
  <c r="L212" i="20"/>
  <c r="L211" i="20" s="1"/>
  <c r="L209" i="20"/>
  <c r="K209" i="20"/>
  <c r="K208" i="20" s="1"/>
  <c r="J209" i="20"/>
  <c r="J208" i="20" s="1"/>
  <c r="I209" i="20"/>
  <c r="I208" i="20" s="1"/>
  <c r="L208" i="20"/>
  <c r="L204" i="20"/>
  <c r="K204" i="20"/>
  <c r="J204" i="20"/>
  <c r="J203" i="20" s="1"/>
  <c r="I204" i="20"/>
  <c r="I203" i="20" s="1"/>
  <c r="L203" i="20"/>
  <c r="K203" i="20"/>
  <c r="L198" i="20"/>
  <c r="L197" i="20" s="1"/>
  <c r="L188" i="20" s="1"/>
  <c r="K198" i="20"/>
  <c r="J198" i="20"/>
  <c r="I198" i="20"/>
  <c r="K197" i="20"/>
  <c r="J197" i="20"/>
  <c r="I197" i="20"/>
  <c r="L193" i="20"/>
  <c r="K193" i="20"/>
  <c r="K192" i="20" s="1"/>
  <c r="J193" i="20"/>
  <c r="J192" i="20" s="1"/>
  <c r="I193" i="20"/>
  <c r="I192" i="20" s="1"/>
  <c r="L192" i="20"/>
  <c r="L190" i="20"/>
  <c r="K190" i="20"/>
  <c r="J190" i="20"/>
  <c r="J189" i="20" s="1"/>
  <c r="I190" i="20"/>
  <c r="I189" i="20" s="1"/>
  <c r="L189" i="20"/>
  <c r="K189" i="20"/>
  <c r="L182" i="20"/>
  <c r="L181" i="20" s="1"/>
  <c r="K182" i="20"/>
  <c r="J182" i="20"/>
  <c r="I182" i="20"/>
  <c r="K181" i="20"/>
  <c r="J181" i="20"/>
  <c r="I181" i="20"/>
  <c r="L177" i="20"/>
  <c r="K177" i="20"/>
  <c r="K176" i="20" s="1"/>
  <c r="K175" i="20" s="1"/>
  <c r="J177" i="20"/>
  <c r="J176" i="20" s="1"/>
  <c r="J175" i="20" s="1"/>
  <c r="I177" i="20"/>
  <c r="I176" i="20" s="1"/>
  <c r="I175" i="20" s="1"/>
  <c r="L176" i="20"/>
  <c r="L173" i="20"/>
  <c r="K173" i="20"/>
  <c r="K172" i="20" s="1"/>
  <c r="K171" i="20" s="1"/>
  <c r="K170" i="20" s="1"/>
  <c r="J173" i="20"/>
  <c r="J172" i="20" s="1"/>
  <c r="J171" i="20" s="1"/>
  <c r="J170" i="20" s="1"/>
  <c r="I173" i="20"/>
  <c r="I172" i="20" s="1"/>
  <c r="I171" i="20" s="1"/>
  <c r="I170" i="20" s="1"/>
  <c r="L172" i="20"/>
  <c r="L171" i="20" s="1"/>
  <c r="L168" i="20"/>
  <c r="L167" i="20" s="1"/>
  <c r="K168" i="20"/>
  <c r="J168" i="20"/>
  <c r="I168" i="20"/>
  <c r="K167" i="20"/>
  <c r="J167" i="20"/>
  <c r="I167" i="20"/>
  <c r="L163" i="20"/>
  <c r="K163" i="20"/>
  <c r="K162" i="20" s="1"/>
  <c r="K161" i="20" s="1"/>
  <c r="K160" i="20" s="1"/>
  <c r="J163" i="20"/>
  <c r="J162" i="20" s="1"/>
  <c r="J161" i="20" s="1"/>
  <c r="J160" i="20" s="1"/>
  <c r="I163" i="20"/>
  <c r="I162" i="20" s="1"/>
  <c r="I161" i="20" s="1"/>
  <c r="I160" i="20" s="1"/>
  <c r="L162" i="20"/>
  <c r="L161" i="20" s="1"/>
  <c r="L160" i="20" s="1"/>
  <c r="L157" i="20"/>
  <c r="L156" i="20" s="1"/>
  <c r="L155" i="20" s="1"/>
  <c r="K157" i="20"/>
  <c r="J157" i="20"/>
  <c r="I157" i="20"/>
  <c r="K156" i="20"/>
  <c r="J156" i="20"/>
  <c r="J155" i="20" s="1"/>
  <c r="I156" i="20"/>
  <c r="I155" i="20" s="1"/>
  <c r="K155" i="20"/>
  <c r="L153" i="20"/>
  <c r="L152" i="20" s="1"/>
  <c r="K153" i="20"/>
  <c r="J153" i="20"/>
  <c r="I153" i="20"/>
  <c r="K152" i="20"/>
  <c r="J152" i="20"/>
  <c r="I152" i="20"/>
  <c r="L149" i="20"/>
  <c r="K149" i="20"/>
  <c r="K148" i="20" s="1"/>
  <c r="K147" i="20" s="1"/>
  <c r="J149" i="20"/>
  <c r="J148" i="20" s="1"/>
  <c r="J147" i="20" s="1"/>
  <c r="I149" i="20"/>
  <c r="I148" i="20" s="1"/>
  <c r="I147" i="20" s="1"/>
  <c r="L148" i="20"/>
  <c r="L147" i="20" s="1"/>
  <c r="L144" i="20"/>
  <c r="K144" i="20"/>
  <c r="K143" i="20" s="1"/>
  <c r="K142" i="20" s="1"/>
  <c r="K141" i="20" s="1"/>
  <c r="J144" i="20"/>
  <c r="J143" i="20" s="1"/>
  <c r="J142" i="20" s="1"/>
  <c r="J141" i="20" s="1"/>
  <c r="I144" i="20"/>
  <c r="I143" i="20" s="1"/>
  <c r="I142" i="20" s="1"/>
  <c r="I141" i="20" s="1"/>
  <c r="L143" i="20"/>
  <c r="L142" i="20" s="1"/>
  <c r="L139" i="20"/>
  <c r="L138" i="20" s="1"/>
  <c r="L137" i="20" s="1"/>
  <c r="K139" i="20"/>
  <c r="J139" i="20"/>
  <c r="I139" i="20"/>
  <c r="K138" i="20"/>
  <c r="J138" i="20"/>
  <c r="J137" i="20" s="1"/>
  <c r="I138" i="20"/>
  <c r="I137" i="20" s="1"/>
  <c r="K137" i="20"/>
  <c r="L135" i="20"/>
  <c r="L134" i="20" s="1"/>
  <c r="L133" i="20" s="1"/>
  <c r="K135" i="20"/>
  <c r="J135" i="20"/>
  <c r="I135" i="20"/>
  <c r="K134" i="20"/>
  <c r="J134" i="20"/>
  <c r="J133" i="20" s="1"/>
  <c r="I134" i="20"/>
  <c r="I133" i="20" s="1"/>
  <c r="K133" i="20"/>
  <c r="L131" i="20"/>
  <c r="L130" i="20" s="1"/>
  <c r="L129" i="20" s="1"/>
  <c r="K131" i="20"/>
  <c r="J131" i="20"/>
  <c r="I131" i="20"/>
  <c r="K130" i="20"/>
  <c r="J130" i="20"/>
  <c r="J129" i="20" s="1"/>
  <c r="I130" i="20"/>
  <c r="I129" i="20" s="1"/>
  <c r="K129" i="20"/>
  <c r="L127" i="20"/>
  <c r="L126" i="20" s="1"/>
  <c r="L125" i="20" s="1"/>
  <c r="K127" i="20"/>
  <c r="J127" i="20"/>
  <c r="I127" i="20"/>
  <c r="K126" i="20"/>
  <c r="J126" i="20"/>
  <c r="J125" i="20" s="1"/>
  <c r="I126" i="20"/>
  <c r="I125" i="20" s="1"/>
  <c r="K125" i="20"/>
  <c r="L123" i="20"/>
  <c r="L122" i="20" s="1"/>
  <c r="L121" i="20" s="1"/>
  <c r="K123" i="20"/>
  <c r="J123" i="20"/>
  <c r="I123" i="20"/>
  <c r="K122" i="20"/>
  <c r="J122" i="20"/>
  <c r="J121" i="20" s="1"/>
  <c r="I122" i="20"/>
  <c r="K121" i="20"/>
  <c r="I121" i="20"/>
  <c r="L118" i="20"/>
  <c r="L117" i="20" s="1"/>
  <c r="L116" i="20" s="1"/>
  <c r="K118" i="20"/>
  <c r="J118" i="20"/>
  <c r="I118" i="20"/>
  <c r="K117" i="20"/>
  <c r="J117" i="20"/>
  <c r="J116" i="20" s="1"/>
  <c r="J115" i="20" s="1"/>
  <c r="I117" i="20"/>
  <c r="I116" i="20" s="1"/>
  <c r="K116" i="20"/>
  <c r="K115" i="20" s="1"/>
  <c r="L112" i="20"/>
  <c r="K112" i="20"/>
  <c r="J112" i="20"/>
  <c r="J111" i="20" s="1"/>
  <c r="I112" i="20"/>
  <c r="I111" i="20" s="1"/>
  <c r="L111" i="20"/>
  <c r="K111" i="20"/>
  <c r="K106" i="20" s="1"/>
  <c r="L108" i="20"/>
  <c r="L107" i="20" s="1"/>
  <c r="L106" i="20" s="1"/>
  <c r="K108" i="20"/>
  <c r="J108" i="20"/>
  <c r="I108" i="20"/>
  <c r="K107" i="20"/>
  <c r="J107" i="20"/>
  <c r="J106" i="20" s="1"/>
  <c r="I107" i="20"/>
  <c r="I106" i="20" s="1"/>
  <c r="L103" i="20"/>
  <c r="L102" i="20" s="1"/>
  <c r="L101" i="20" s="1"/>
  <c r="K103" i="20"/>
  <c r="J103" i="20"/>
  <c r="I103" i="20"/>
  <c r="K102" i="20"/>
  <c r="J102" i="20"/>
  <c r="J101" i="20" s="1"/>
  <c r="I102" i="20"/>
  <c r="I101" i="20" s="1"/>
  <c r="K101" i="20"/>
  <c r="L98" i="20"/>
  <c r="L97" i="20" s="1"/>
  <c r="L96" i="20" s="1"/>
  <c r="L95" i="20" s="1"/>
  <c r="K98" i="20"/>
  <c r="J98" i="20"/>
  <c r="I98" i="20"/>
  <c r="K97" i="20"/>
  <c r="J97" i="20"/>
  <c r="J96" i="20" s="1"/>
  <c r="I97" i="20"/>
  <c r="I96" i="20" s="1"/>
  <c r="K96" i="20"/>
  <c r="L91" i="20"/>
  <c r="K91" i="20"/>
  <c r="J91" i="20"/>
  <c r="J90" i="20" s="1"/>
  <c r="J89" i="20" s="1"/>
  <c r="J88" i="20" s="1"/>
  <c r="I91" i="20"/>
  <c r="I90" i="20" s="1"/>
  <c r="I89" i="20" s="1"/>
  <c r="I88" i="20" s="1"/>
  <c r="L90" i="20"/>
  <c r="K90" i="20"/>
  <c r="K89" i="20" s="1"/>
  <c r="K88" i="20" s="1"/>
  <c r="L89" i="20"/>
  <c r="L88" i="20" s="1"/>
  <c r="L86" i="20"/>
  <c r="K86" i="20"/>
  <c r="K85" i="20" s="1"/>
  <c r="K84" i="20" s="1"/>
  <c r="J86" i="20"/>
  <c r="J85" i="20" s="1"/>
  <c r="J84" i="20" s="1"/>
  <c r="I86" i="20"/>
  <c r="I85" i="20" s="1"/>
  <c r="I84" i="20" s="1"/>
  <c r="L85" i="20"/>
  <c r="L84" i="20" s="1"/>
  <c r="L80" i="20"/>
  <c r="K80" i="20"/>
  <c r="K79" i="20" s="1"/>
  <c r="K68" i="20" s="1"/>
  <c r="K67" i="20" s="1"/>
  <c r="J80" i="20"/>
  <c r="J79" i="20" s="1"/>
  <c r="I80" i="20"/>
  <c r="I79" i="20" s="1"/>
  <c r="L79" i="20"/>
  <c r="L75" i="20"/>
  <c r="K75" i="20"/>
  <c r="J75" i="20"/>
  <c r="J74" i="20" s="1"/>
  <c r="I75" i="20"/>
  <c r="I74" i="20" s="1"/>
  <c r="L74" i="20"/>
  <c r="K74" i="20"/>
  <c r="L70" i="20"/>
  <c r="L69" i="20" s="1"/>
  <c r="L68" i="20" s="1"/>
  <c r="L67" i="20" s="1"/>
  <c r="K70" i="20"/>
  <c r="J70" i="20"/>
  <c r="I70" i="20"/>
  <c r="K69" i="20"/>
  <c r="J69" i="20"/>
  <c r="J68" i="20" s="1"/>
  <c r="J67" i="20" s="1"/>
  <c r="I69" i="20"/>
  <c r="L50" i="20"/>
  <c r="K50" i="20"/>
  <c r="J50" i="20"/>
  <c r="J49" i="20" s="1"/>
  <c r="J48" i="20" s="1"/>
  <c r="J47" i="20" s="1"/>
  <c r="I50" i="20"/>
  <c r="I49" i="20" s="1"/>
  <c r="I48" i="20" s="1"/>
  <c r="I47" i="20" s="1"/>
  <c r="L49" i="20"/>
  <c r="K49" i="20"/>
  <c r="K48" i="20" s="1"/>
  <c r="K47" i="20" s="1"/>
  <c r="L48" i="20"/>
  <c r="L47" i="20" s="1"/>
  <c r="L45" i="20"/>
  <c r="K45" i="20"/>
  <c r="K44" i="20" s="1"/>
  <c r="K43" i="20" s="1"/>
  <c r="J45" i="20"/>
  <c r="J44" i="20" s="1"/>
  <c r="J43" i="20" s="1"/>
  <c r="I45" i="20"/>
  <c r="I44" i="20" s="1"/>
  <c r="I43" i="20" s="1"/>
  <c r="L44" i="20"/>
  <c r="L43" i="20" s="1"/>
  <c r="L41" i="20"/>
  <c r="K41" i="20"/>
  <c r="J41" i="20"/>
  <c r="I41" i="20"/>
  <c r="L39" i="20"/>
  <c r="L38" i="20" s="1"/>
  <c r="L37" i="20" s="1"/>
  <c r="K39" i="20"/>
  <c r="J39" i="20"/>
  <c r="I39" i="20"/>
  <c r="K38" i="20"/>
  <c r="J38" i="20"/>
  <c r="J37" i="20" s="1"/>
  <c r="J36" i="20" s="1"/>
  <c r="I38" i="20"/>
  <c r="I37" i="20" s="1"/>
  <c r="I36" i="20" s="1"/>
  <c r="K37" i="20"/>
  <c r="J20" i="15"/>
  <c r="I20" i="15"/>
  <c r="H20" i="15"/>
  <c r="G20" i="15"/>
  <c r="F20" i="15"/>
  <c r="K15" i="15"/>
  <c r="K13" i="15"/>
  <c r="K21" i="15" s="1"/>
  <c r="L367" i="7"/>
  <c r="L366" i="7" s="1"/>
  <c r="K367" i="7"/>
  <c r="K366" i="7" s="1"/>
  <c r="J367" i="7"/>
  <c r="J366" i="7" s="1"/>
  <c r="I367" i="7"/>
  <c r="I366" i="7"/>
  <c r="L364" i="7"/>
  <c r="K364" i="7"/>
  <c r="J364" i="7"/>
  <c r="I364" i="7"/>
  <c r="L363" i="7"/>
  <c r="K363" i="7"/>
  <c r="J363" i="7"/>
  <c r="I363" i="7"/>
  <c r="L361" i="7"/>
  <c r="K361" i="7"/>
  <c r="J361" i="7"/>
  <c r="I361" i="7"/>
  <c r="I360" i="7" s="1"/>
  <c r="L360" i="7"/>
  <c r="K360" i="7"/>
  <c r="J360" i="7"/>
  <c r="L357" i="7"/>
  <c r="L356" i="7" s="1"/>
  <c r="K357" i="7"/>
  <c r="K356" i="7" s="1"/>
  <c r="J357" i="7"/>
  <c r="J356" i="7" s="1"/>
  <c r="I357" i="7"/>
  <c r="I356" i="7"/>
  <c r="L353" i="7"/>
  <c r="K353" i="7"/>
  <c r="K352" i="7" s="1"/>
  <c r="J353" i="7"/>
  <c r="I353" i="7"/>
  <c r="L352" i="7"/>
  <c r="J352" i="7"/>
  <c r="I352" i="7"/>
  <c r="L349" i="7"/>
  <c r="K349" i="7"/>
  <c r="J349" i="7"/>
  <c r="I349" i="7"/>
  <c r="I348" i="7" s="1"/>
  <c r="L348" i="7"/>
  <c r="K348" i="7"/>
  <c r="J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L339" i="7" s="1"/>
  <c r="K340" i="7"/>
  <c r="K339" i="7" s="1"/>
  <c r="K338" i="7" s="1"/>
  <c r="J340" i="7"/>
  <c r="J339" i="7" s="1"/>
  <c r="I340" i="7"/>
  <c r="I339" i="7"/>
  <c r="L335" i="7"/>
  <c r="L334" i="7" s="1"/>
  <c r="K335" i="7"/>
  <c r="K334" i="7" s="1"/>
  <c r="J335" i="7"/>
  <c r="J334" i="7" s="1"/>
  <c r="I335" i="7"/>
  <c r="I334" i="7"/>
  <c r="L332" i="7"/>
  <c r="K332" i="7"/>
  <c r="K331" i="7" s="1"/>
  <c r="J332" i="7"/>
  <c r="J331" i="7" s="1"/>
  <c r="I332" i="7"/>
  <c r="L331" i="7"/>
  <c r="I331" i="7"/>
  <c r="L329" i="7"/>
  <c r="K329" i="7"/>
  <c r="J329" i="7"/>
  <c r="I329" i="7"/>
  <c r="I328" i="7" s="1"/>
  <c r="L328" i="7"/>
  <c r="K328" i="7"/>
  <c r="J328" i="7"/>
  <c r="L325" i="7"/>
  <c r="L324" i="7" s="1"/>
  <c r="K325" i="7"/>
  <c r="K324" i="7" s="1"/>
  <c r="J325" i="7"/>
  <c r="J324" i="7" s="1"/>
  <c r="I325" i="7"/>
  <c r="I324" i="7"/>
  <c r="L321" i="7"/>
  <c r="K321" i="7"/>
  <c r="K320" i="7" s="1"/>
  <c r="J321" i="7"/>
  <c r="J320" i="7" s="1"/>
  <c r="I321" i="7"/>
  <c r="L320" i="7"/>
  <c r="I320" i="7"/>
  <c r="L317" i="7"/>
  <c r="K317" i="7"/>
  <c r="J317" i="7"/>
  <c r="I317" i="7"/>
  <c r="I316" i="7" s="1"/>
  <c r="L316" i="7"/>
  <c r="K316" i="7"/>
  <c r="J316" i="7"/>
  <c r="L313" i="7"/>
  <c r="K313" i="7"/>
  <c r="J313" i="7"/>
  <c r="I313" i="7"/>
  <c r="L310" i="7"/>
  <c r="K310" i="7"/>
  <c r="J310" i="7"/>
  <c r="I310" i="7"/>
  <c r="I307" i="7" s="1"/>
  <c r="L308" i="7"/>
  <c r="K308" i="7"/>
  <c r="K307" i="7" s="1"/>
  <c r="J308" i="7"/>
  <c r="J307" i="7" s="1"/>
  <c r="I308" i="7"/>
  <c r="L307" i="7"/>
  <c r="L302" i="7"/>
  <c r="L301" i="7" s="1"/>
  <c r="K302" i="7"/>
  <c r="K301" i="7" s="1"/>
  <c r="J302" i="7"/>
  <c r="J301" i="7" s="1"/>
  <c r="I302" i="7"/>
  <c r="I301" i="7"/>
  <c r="L299" i="7"/>
  <c r="K299" i="7"/>
  <c r="J299" i="7"/>
  <c r="I299" i="7"/>
  <c r="L298" i="7"/>
  <c r="K298" i="7"/>
  <c r="J298" i="7"/>
  <c r="I298" i="7"/>
  <c r="L296" i="7"/>
  <c r="K296" i="7"/>
  <c r="J296" i="7"/>
  <c r="I296" i="7"/>
  <c r="I295" i="7" s="1"/>
  <c r="L295" i="7"/>
  <c r="K295" i="7"/>
  <c r="J295" i="7"/>
  <c r="L292" i="7"/>
  <c r="L291" i="7" s="1"/>
  <c r="K292" i="7"/>
  <c r="K291" i="7" s="1"/>
  <c r="J292" i="7"/>
  <c r="J291" i="7" s="1"/>
  <c r="I292" i="7"/>
  <c r="I291" i="7"/>
  <c r="L288" i="7"/>
  <c r="K288" i="7"/>
  <c r="J288" i="7"/>
  <c r="I288" i="7"/>
  <c r="L287" i="7"/>
  <c r="K287" i="7"/>
  <c r="J287" i="7"/>
  <c r="I287" i="7"/>
  <c r="L284" i="7"/>
  <c r="K284" i="7"/>
  <c r="J284" i="7"/>
  <c r="I284" i="7"/>
  <c r="I283" i="7" s="1"/>
  <c r="I273" i="7" s="1"/>
  <c r="L283" i="7"/>
  <c r="K283" i="7"/>
  <c r="J283" i="7"/>
  <c r="L280" i="7"/>
  <c r="K280" i="7"/>
  <c r="J280" i="7"/>
  <c r="I280" i="7"/>
  <c r="L277" i="7"/>
  <c r="K277" i="7"/>
  <c r="J277" i="7"/>
  <c r="I277" i="7"/>
  <c r="L275" i="7"/>
  <c r="K275" i="7"/>
  <c r="K274" i="7" s="1"/>
  <c r="K273" i="7" s="1"/>
  <c r="J275" i="7"/>
  <c r="I275" i="7"/>
  <c r="L274" i="7"/>
  <c r="J274" i="7"/>
  <c r="J273" i="7" s="1"/>
  <c r="I274" i="7"/>
  <c r="L270" i="7"/>
  <c r="K270" i="7"/>
  <c r="K269" i="7" s="1"/>
  <c r="J270" i="7"/>
  <c r="J269" i="7" s="1"/>
  <c r="I270" i="7"/>
  <c r="L269" i="7"/>
  <c r="I269" i="7"/>
  <c r="L267" i="7"/>
  <c r="L266" i="7" s="1"/>
  <c r="K267" i="7"/>
  <c r="J267" i="7"/>
  <c r="I267" i="7"/>
  <c r="I266" i="7" s="1"/>
  <c r="K266" i="7"/>
  <c r="J266" i="7"/>
  <c r="L264" i="7"/>
  <c r="L263" i="7" s="1"/>
  <c r="K264" i="7"/>
  <c r="K263" i="7" s="1"/>
  <c r="J264" i="7"/>
  <c r="J263" i="7" s="1"/>
  <c r="I264" i="7"/>
  <c r="I263" i="7"/>
  <c r="L260" i="7"/>
  <c r="K260" i="7"/>
  <c r="K259" i="7" s="1"/>
  <c r="J260" i="7"/>
  <c r="J259" i="7" s="1"/>
  <c r="I260" i="7"/>
  <c r="L259" i="7"/>
  <c r="I259" i="7"/>
  <c r="L256" i="7"/>
  <c r="K256" i="7"/>
  <c r="J256" i="7"/>
  <c r="I256" i="7"/>
  <c r="I255" i="7" s="1"/>
  <c r="L255" i="7"/>
  <c r="K255" i="7"/>
  <c r="J255" i="7"/>
  <c r="L252" i="7"/>
  <c r="L251" i="7" s="1"/>
  <c r="K252" i="7"/>
  <c r="J252" i="7"/>
  <c r="J251" i="7" s="1"/>
  <c r="J241" i="7" s="1"/>
  <c r="I252" i="7"/>
  <c r="K251" i="7"/>
  <c r="I251" i="7"/>
  <c r="L248" i="7"/>
  <c r="K248" i="7"/>
  <c r="J248" i="7"/>
  <c r="I248" i="7"/>
  <c r="L245" i="7"/>
  <c r="K245" i="7"/>
  <c r="J245" i="7"/>
  <c r="I245" i="7"/>
  <c r="L243" i="7"/>
  <c r="K243" i="7"/>
  <c r="J243" i="7"/>
  <c r="I243" i="7"/>
  <c r="I242" i="7" s="1"/>
  <c r="L242" i="7"/>
  <c r="L241" i="7" s="1"/>
  <c r="K242" i="7"/>
  <c r="J242" i="7"/>
  <c r="L236" i="7"/>
  <c r="L235" i="7" s="1"/>
  <c r="L234" i="7" s="1"/>
  <c r="K236" i="7"/>
  <c r="K235" i="7" s="1"/>
  <c r="K234" i="7" s="1"/>
  <c r="J236" i="7"/>
  <c r="J235" i="7" s="1"/>
  <c r="J234" i="7" s="1"/>
  <c r="I236" i="7"/>
  <c r="I235" i="7" s="1"/>
  <c r="I234" i="7" s="1"/>
  <c r="L232" i="7"/>
  <c r="L231" i="7" s="1"/>
  <c r="L230" i="7" s="1"/>
  <c r="K232" i="7"/>
  <c r="K231" i="7" s="1"/>
  <c r="K230" i="7" s="1"/>
  <c r="J232" i="7"/>
  <c r="J231" i="7" s="1"/>
  <c r="J230" i="7" s="1"/>
  <c r="I232" i="7"/>
  <c r="I231" i="7" s="1"/>
  <c r="I230" i="7" s="1"/>
  <c r="P223" i="7"/>
  <c r="O223" i="7"/>
  <c r="N223" i="7"/>
  <c r="M223" i="7"/>
  <c r="L223" i="7"/>
  <c r="L222" i="7" s="1"/>
  <c r="K223" i="7"/>
  <c r="K222" i="7" s="1"/>
  <c r="J223" i="7"/>
  <c r="J222" i="7" s="1"/>
  <c r="I223" i="7"/>
  <c r="I222" i="7"/>
  <c r="I218" i="7" s="1"/>
  <c r="L220" i="7"/>
  <c r="L219" i="7" s="1"/>
  <c r="L218" i="7" s="1"/>
  <c r="K220" i="7"/>
  <c r="K219" i="7" s="1"/>
  <c r="K218" i="7" s="1"/>
  <c r="J220" i="7"/>
  <c r="J219" i="7" s="1"/>
  <c r="J218" i="7" s="1"/>
  <c r="I220" i="7"/>
  <c r="I219" i="7"/>
  <c r="L213" i="7"/>
  <c r="L212" i="7" s="1"/>
  <c r="L211" i="7" s="1"/>
  <c r="K213" i="7"/>
  <c r="K212" i="7" s="1"/>
  <c r="K211" i="7" s="1"/>
  <c r="J213" i="7"/>
  <c r="J212" i="7" s="1"/>
  <c r="J211" i="7" s="1"/>
  <c r="I213" i="7"/>
  <c r="I212" i="7" s="1"/>
  <c r="I211" i="7" s="1"/>
  <c r="L209" i="7"/>
  <c r="L208" i="7" s="1"/>
  <c r="K209" i="7"/>
  <c r="K208" i="7" s="1"/>
  <c r="J209" i="7"/>
  <c r="J208" i="7" s="1"/>
  <c r="I209" i="7"/>
  <c r="I208" i="7"/>
  <c r="L204" i="7"/>
  <c r="K204" i="7"/>
  <c r="J204" i="7"/>
  <c r="I204" i="7"/>
  <c r="I203" i="7" s="1"/>
  <c r="L203" i="7"/>
  <c r="K203" i="7"/>
  <c r="J203" i="7"/>
  <c r="L198" i="7"/>
  <c r="L197" i="7" s="1"/>
  <c r="K198" i="7"/>
  <c r="K197" i="7" s="1"/>
  <c r="J198" i="7"/>
  <c r="J197" i="7" s="1"/>
  <c r="I198" i="7"/>
  <c r="I197" i="7"/>
  <c r="L193" i="7"/>
  <c r="L192" i="7" s="1"/>
  <c r="K193" i="7"/>
  <c r="K192" i="7" s="1"/>
  <c r="J193" i="7"/>
  <c r="J192" i="7" s="1"/>
  <c r="I193" i="7"/>
  <c r="I192" i="7"/>
  <c r="L190" i="7"/>
  <c r="K190" i="7"/>
  <c r="J190" i="7"/>
  <c r="I190" i="7"/>
  <c r="I189" i="7" s="1"/>
  <c r="I188" i="7" s="1"/>
  <c r="I187" i="7" s="1"/>
  <c r="L189" i="7"/>
  <c r="K189" i="7"/>
  <c r="J189" i="7"/>
  <c r="L182" i="7"/>
  <c r="L181" i="7" s="1"/>
  <c r="K182" i="7"/>
  <c r="J182" i="7"/>
  <c r="I182" i="7"/>
  <c r="K181" i="7"/>
  <c r="J181" i="7"/>
  <c r="I181" i="7"/>
  <c r="L177" i="7"/>
  <c r="L176" i="7" s="1"/>
  <c r="K177" i="7"/>
  <c r="K176" i="7" s="1"/>
  <c r="K175" i="7" s="1"/>
  <c r="J177" i="7"/>
  <c r="J176" i="7" s="1"/>
  <c r="J175" i="7" s="1"/>
  <c r="I177" i="7"/>
  <c r="I176" i="7"/>
  <c r="I175" i="7"/>
  <c r="L173" i="7"/>
  <c r="L172" i="7" s="1"/>
  <c r="L171" i="7" s="1"/>
  <c r="K173" i="7"/>
  <c r="K172" i="7" s="1"/>
  <c r="K171" i="7" s="1"/>
  <c r="K170" i="7" s="1"/>
  <c r="J173" i="7"/>
  <c r="J172" i="7" s="1"/>
  <c r="J171" i="7" s="1"/>
  <c r="I173" i="7"/>
  <c r="I172" i="7" s="1"/>
  <c r="I171" i="7" s="1"/>
  <c r="I170" i="7" s="1"/>
  <c r="L168" i="7"/>
  <c r="L167" i="7" s="1"/>
  <c r="K168" i="7"/>
  <c r="J168" i="7"/>
  <c r="I168" i="7"/>
  <c r="K167" i="7"/>
  <c r="J167" i="7"/>
  <c r="I167" i="7"/>
  <c r="I161" i="7" s="1"/>
  <c r="I160" i="7" s="1"/>
  <c r="L163" i="7"/>
  <c r="L162" i="7" s="1"/>
  <c r="L161" i="7" s="1"/>
  <c r="L160" i="7" s="1"/>
  <c r="K163" i="7"/>
  <c r="K162" i="7" s="1"/>
  <c r="K161" i="7" s="1"/>
  <c r="K160" i="7" s="1"/>
  <c r="J163" i="7"/>
  <c r="J162" i="7" s="1"/>
  <c r="J161" i="7" s="1"/>
  <c r="J160" i="7" s="1"/>
  <c r="I163" i="7"/>
  <c r="I162" i="7"/>
  <c r="L157" i="7"/>
  <c r="K157" i="7"/>
  <c r="J157" i="7"/>
  <c r="J156" i="7" s="1"/>
  <c r="J155" i="7" s="1"/>
  <c r="I157" i="7"/>
  <c r="L156" i="7"/>
  <c r="K156" i="7"/>
  <c r="I156" i="7"/>
  <c r="I155" i="7" s="1"/>
  <c r="L155" i="7"/>
  <c r="K155" i="7"/>
  <c r="L153" i="7"/>
  <c r="L152" i="7" s="1"/>
  <c r="K153" i="7"/>
  <c r="J153" i="7"/>
  <c r="J152" i="7" s="1"/>
  <c r="I153" i="7"/>
  <c r="K152" i="7"/>
  <c r="I152" i="7"/>
  <c r="L149" i="7"/>
  <c r="L148" i="7" s="1"/>
  <c r="L147" i="7" s="1"/>
  <c r="K149" i="7"/>
  <c r="K148" i="7" s="1"/>
  <c r="K147" i="7" s="1"/>
  <c r="J149" i="7"/>
  <c r="I149" i="7"/>
  <c r="J148" i="7"/>
  <c r="J147" i="7" s="1"/>
  <c r="I148" i="7"/>
  <c r="I147" i="7"/>
  <c r="L144" i="7"/>
  <c r="L143" i="7" s="1"/>
  <c r="L142" i="7" s="1"/>
  <c r="K144" i="7"/>
  <c r="K143" i="7" s="1"/>
  <c r="K142" i="7" s="1"/>
  <c r="J144" i="7"/>
  <c r="I144" i="7"/>
  <c r="J143" i="7"/>
  <c r="J142" i="7" s="1"/>
  <c r="I143" i="7"/>
  <c r="I142" i="7"/>
  <c r="L139" i="7"/>
  <c r="K139" i="7"/>
  <c r="J139" i="7"/>
  <c r="J138" i="7" s="1"/>
  <c r="J137" i="7" s="1"/>
  <c r="I139" i="7"/>
  <c r="L138" i="7"/>
  <c r="K138" i="7"/>
  <c r="I138" i="7"/>
  <c r="I137" i="7" s="1"/>
  <c r="L137" i="7"/>
  <c r="K137" i="7"/>
  <c r="L135" i="7"/>
  <c r="K135" i="7"/>
  <c r="J135" i="7"/>
  <c r="J134" i="7" s="1"/>
  <c r="J133" i="7" s="1"/>
  <c r="I135" i="7"/>
  <c r="L134" i="7"/>
  <c r="K134" i="7"/>
  <c r="I134" i="7"/>
  <c r="I133" i="7" s="1"/>
  <c r="L133" i="7"/>
  <c r="K133" i="7"/>
  <c r="L131" i="7"/>
  <c r="K131" i="7"/>
  <c r="J131" i="7"/>
  <c r="J130" i="7" s="1"/>
  <c r="J129" i="7" s="1"/>
  <c r="I131" i="7"/>
  <c r="L130" i="7"/>
  <c r="K130" i="7"/>
  <c r="I130" i="7"/>
  <c r="I129" i="7" s="1"/>
  <c r="L129" i="7"/>
  <c r="K129" i="7"/>
  <c r="L127" i="7"/>
  <c r="L126" i="7" s="1"/>
  <c r="L125" i="7" s="1"/>
  <c r="K127" i="7"/>
  <c r="K126" i="7" s="1"/>
  <c r="K125" i="7" s="1"/>
  <c r="J127" i="7"/>
  <c r="J126" i="7" s="1"/>
  <c r="J125" i="7" s="1"/>
  <c r="I127" i="7"/>
  <c r="I126" i="7"/>
  <c r="I125" i="7" s="1"/>
  <c r="L123" i="7"/>
  <c r="L122" i="7" s="1"/>
  <c r="L121" i="7" s="1"/>
  <c r="K123" i="7"/>
  <c r="K122" i="7" s="1"/>
  <c r="K121" i="7" s="1"/>
  <c r="J123" i="7"/>
  <c r="J122" i="7" s="1"/>
  <c r="J121" i="7" s="1"/>
  <c r="I123" i="7"/>
  <c r="I122" i="7"/>
  <c r="I121" i="7" s="1"/>
  <c r="L118" i="7"/>
  <c r="L117" i="7" s="1"/>
  <c r="L116" i="7" s="1"/>
  <c r="L115" i="7" s="1"/>
  <c r="K118" i="7"/>
  <c r="K117" i="7" s="1"/>
  <c r="K116" i="7" s="1"/>
  <c r="J118" i="7"/>
  <c r="J117" i="7" s="1"/>
  <c r="J116" i="7" s="1"/>
  <c r="I118" i="7"/>
  <c r="I117" i="7"/>
  <c r="I116" i="7" s="1"/>
  <c r="L112" i="7"/>
  <c r="K112" i="7"/>
  <c r="J112" i="7"/>
  <c r="I112" i="7"/>
  <c r="I111" i="7" s="1"/>
  <c r="L111" i="7"/>
  <c r="K111" i="7"/>
  <c r="J111" i="7"/>
  <c r="L108" i="7"/>
  <c r="L107" i="7" s="1"/>
  <c r="L106" i="7" s="1"/>
  <c r="K108" i="7"/>
  <c r="K107" i="7" s="1"/>
  <c r="K106" i="7" s="1"/>
  <c r="J108" i="7"/>
  <c r="J107" i="7" s="1"/>
  <c r="J106" i="7" s="1"/>
  <c r="I108" i="7"/>
  <c r="I107" i="7"/>
  <c r="L103" i="7"/>
  <c r="L102" i="7" s="1"/>
  <c r="L101" i="7" s="1"/>
  <c r="K103" i="7"/>
  <c r="K102" i="7" s="1"/>
  <c r="K101" i="7" s="1"/>
  <c r="J103" i="7"/>
  <c r="J102" i="7" s="1"/>
  <c r="J101" i="7" s="1"/>
  <c r="I103" i="7"/>
  <c r="I102" i="7"/>
  <c r="I101" i="7" s="1"/>
  <c r="L98" i="7"/>
  <c r="L97" i="7" s="1"/>
  <c r="L96" i="7" s="1"/>
  <c r="K98" i="7"/>
  <c r="K97" i="7" s="1"/>
  <c r="K96" i="7" s="1"/>
  <c r="J98" i="7"/>
  <c r="J97" i="7" s="1"/>
  <c r="J96" i="7" s="1"/>
  <c r="I98" i="7"/>
  <c r="I97" i="7"/>
  <c r="I96" i="7" s="1"/>
  <c r="L91" i="7"/>
  <c r="K91" i="7"/>
  <c r="J91" i="7"/>
  <c r="I91" i="7"/>
  <c r="I90" i="7" s="1"/>
  <c r="I89" i="7" s="1"/>
  <c r="I88" i="7" s="1"/>
  <c r="L90" i="7"/>
  <c r="K90" i="7"/>
  <c r="K89" i="7" s="1"/>
  <c r="K88" i="7" s="1"/>
  <c r="J90" i="7"/>
  <c r="L89" i="7"/>
  <c r="L88" i="7" s="1"/>
  <c r="J89" i="7"/>
  <c r="J88" i="7" s="1"/>
  <c r="L86" i="7"/>
  <c r="K86" i="7"/>
  <c r="K85" i="7" s="1"/>
  <c r="K84" i="7" s="1"/>
  <c r="J86" i="7"/>
  <c r="I86" i="7"/>
  <c r="L85" i="7"/>
  <c r="L84" i="7" s="1"/>
  <c r="J85" i="7"/>
  <c r="J84" i="7" s="1"/>
  <c r="I85" i="7"/>
  <c r="I84" i="7"/>
  <c r="L80" i="7"/>
  <c r="K80" i="7"/>
  <c r="K79" i="7" s="1"/>
  <c r="K68" i="7" s="1"/>
  <c r="K67" i="7" s="1"/>
  <c r="J80" i="7"/>
  <c r="J79" i="7" s="1"/>
  <c r="I80" i="7"/>
  <c r="L79" i="7"/>
  <c r="I79" i="7"/>
  <c r="L75" i="7"/>
  <c r="K75" i="7"/>
  <c r="J75" i="7"/>
  <c r="I75" i="7"/>
  <c r="I74" i="7" s="1"/>
  <c r="L74" i="7"/>
  <c r="K74" i="7"/>
  <c r="J74" i="7"/>
  <c r="L70" i="7"/>
  <c r="K70" i="7"/>
  <c r="J70" i="7"/>
  <c r="I70" i="7"/>
  <c r="L69" i="7"/>
  <c r="K69" i="7"/>
  <c r="J69" i="7"/>
  <c r="J68" i="7" s="1"/>
  <c r="J67" i="7" s="1"/>
  <c r="I69" i="7"/>
  <c r="L68" i="7"/>
  <c r="L67" i="7" s="1"/>
  <c r="L50" i="7"/>
  <c r="L49" i="7" s="1"/>
  <c r="L48" i="7" s="1"/>
  <c r="L47" i="7" s="1"/>
  <c r="K50" i="7"/>
  <c r="J50" i="7"/>
  <c r="J49" i="7" s="1"/>
  <c r="J48" i="7" s="1"/>
  <c r="J47" i="7" s="1"/>
  <c r="I50" i="7"/>
  <c r="I49" i="7" s="1"/>
  <c r="I48" i="7" s="1"/>
  <c r="I47" i="7" s="1"/>
  <c r="K49" i="7"/>
  <c r="K48" i="7" s="1"/>
  <c r="K47" i="7" s="1"/>
  <c r="L45" i="7"/>
  <c r="L44" i="7" s="1"/>
  <c r="L43" i="7" s="1"/>
  <c r="K45" i="7"/>
  <c r="K44" i="7" s="1"/>
  <c r="K43" i="7" s="1"/>
  <c r="J45" i="7"/>
  <c r="J44" i="7" s="1"/>
  <c r="J43" i="7" s="1"/>
  <c r="I45" i="7"/>
  <c r="I44" i="7"/>
  <c r="I43" i="7"/>
  <c r="L41" i="7"/>
  <c r="K41" i="7"/>
  <c r="J41" i="7"/>
  <c r="I41" i="7"/>
  <c r="L39" i="7"/>
  <c r="K39" i="7"/>
  <c r="J39" i="7"/>
  <c r="I39" i="7"/>
  <c r="L38" i="7"/>
  <c r="L37" i="7" s="1"/>
  <c r="L36" i="7" s="1"/>
  <c r="K38" i="7"/>
  <c r="J38" i="7"/>
  <c r="I38" i="7"/>
  <c r="I37" i="7" s="1"/>
  <c r="I36" i="7" s="1"/>
  <c r="K37" i="7"/>
  <c r="J37" i="7"/>
  <c r="D23" i="12"/>
  <c r="H22" i="16"/>
  <c r="J30" i="22" l="1"/>
  <c r="J91" i="22" s="1"/>
  <c r="K30" i="22"/>
  <c r="K91" i="22" s="1"/>
  <c r="J68" i="5"/>
  <c r="J67" i="5" s="1"/>
  <c r="J35" i="5" s="1"/>
  <c r="K68" i="5"/>
  <c r="K67" i="5" s="1"/>
  <c r="L175" i="5"/>
  <c r="I187" i="5"/>
  <c r="I186" i="5" s="1"/>
  <c r="J187" i="5"/>
  <c r="L187" i="5"/>
  <c r="K36" i="5"/>
  <c r="J106" i="5"/>
  <c r="J95" i="5" s="1"/>
  <c r="K95" i="5"/>
  <c r="K106" i="5"/>
  <c r="K115" i="5"/>
  <c r="L141" i="5"/>
  <c r="L161" i="5"/>
  <c r="L160" i="5" s="1"/>
  <c r="L170" i="5"/>
  <c r="K241" i="5"/>
  <c r="I241" i="5"/>
  <c r="I240" i="5" s="1"/>
  <c r="L306" i="5"/>
  <c r="L305" i="5" s="1"/>
  <c r="J115" i="5"/>
  <c r="I141" i="5"/>
  <c r="I170" i="5"/>
  <c r="J240" i="5"/>
  <c r="L273" i="5"/>
  <c r="I306" i="5"/>
  <c r="I305" i="5" s="1"/>
  <c r="I95" i="5"/>
  <c r="I35" i="5" s="1"/>
  <c r="I370" i="5" s="1"/>
  <c r="I115" i="5"/>
  <c r="J273" i="5"/>
  <c r="J338" i="5"/>
  <c r="L36" i="5"/>
  <c r="J141" i="5"/>
  <c r="J170" i="5"/>
  <c r="K273" i="5"/>
  <c r="J306" i="5"/>
  <c r="J305" i="5" s="1"/>
  <c r="K338" i="5"/>
  <c r="K141" i="5"/>
  <c r="K170" i="5"/>
  <c r="L241" i="5"/>
  <c r="L240" i="5" s="1"/>
  <c r="K306" i="5"/>
  <c r="I338" i="5"/>
  <c r="K36" i="8"/>
  <c r="I95" i="8"/>
  <c r="K115" i="8"/>
  <c r="I241" i="8"/>
  <c r="I240" i="8" s="1"/>
  <c r="J95" i="8"/>
  <c r="L115" i="8"/>
  <c r="L35" i="8" s="1"/>
  <c r="J241" i="8"/>
  <c r="J240" i="8" s="1"/>
  <c r="J186" i="8" s="1"/>
  <c r="L170" i="8"/>
  <c r="I36" i="8"/>
  <c r="I35" i="8" s="1"/>
  <c r="I170" i="8"/>
  <c r="K241" i="8"/>
  <c r="K240" i="8" s="1"/>
  <c r="J170" i="8"/>
  <c r="L240" i="8"/>
  <c r="K170" i="8"/>
  <c r="I188" i="8"/>
  <c r="I187" i="8" s="1"/>
  <c r="K218" i="8"/>
  <c r="K187" i="8" s="1"/>
  <c r="K186" i="8" s="1"/>
  <c r="I273" i="8"/>
  <c r="I306" i="8"/>
  <c r="I305" i="8" s="1"/>
  <c r="L187" i="8"/>
  <c r="L305" i="8"/>
  <c r="J36" i="8"/>
  <c r="J35" i="8" s="1"/>
  <c r="L141" i="8"/>
  <c r="L175" i="8"/>
  <c r="L338" i="8"/>
  <c r="L95" i="6"/>
  <c r="L115" i="6"/>
  <c r="J306" i="6"/>
  <c r="J305" i="6" s="1"/>
  <c r="K305" i="6"/>
  <c r="L36" i="6"/>
  <c r="L187" i="6"/>
  <c r="K241" i="6"/>
  <c r="K240" i="6" s="1"/>
  <c r="I306" i="6"/>
  <c r="I305" i="6" s="1"/>
  <c r="J338" i="6"/>
  <c r="I170" i="6"/>
  <c r="L218" i="6"/>
  <c r="J241" i="6"/>
  <c r="J170" i="6"/>
  <c r="I95" i="6"/>
  <c r="I35" i="6" s="1"/>
  <c r="I115" i="6"/>
  <c r="K170" i="6"/>
  <c r="L241" i="6"/>
  <c r="L273" i="6"/>
  <c r="K338" i="6"/>
  <c r="K36" i="6"/>
  <c r="J95" i="6"/>
  <c r="J106" i="6"/>
  <c r="J115" i="6"/>
  <c r="L338" i="6"/>
  <c r="L175" i="6"/>
  <c r="L170" i="6" s="1"/>
  <c r="K188" i="6"/>
  <c r="K187" i="6" s="1"/>
  <c r="K186" i="6" s="1"/>
  <c r="J273" i="6"/>
  <c r="L305" i="6"/>
  <c r="J68" i="6"/>
  <c r="J67" i="6" s="1"/>
  <c r="J35" i="6" s="1"/>
  <c r="K95" i="6"/>
  <c r="K115" i="6"/>
  <c r="L141" i="6"/>
  <c r="I188" i="6"/>
  <c r="I187" i="6" s="1"/>
  <c r="J141" i="17"/>
  <c r="K141" i="17"/>
  <c r="J273" i="17"/>
  <c r="K306" i="17"/>
  <c r="K305" i="17" s="1"/>
  <c r="L36" i="17"/>
  <c r="L68" i="17"/>
  <c r="L67" i="17" s="1"/>
  <c r="L241" i="17"/>
  <c r="K68" i="17"/>
  <c r="K67" i="17" s="1"/>
  <c r="K35" i="17" s="1"/>
  <c r="K95" i="17"/>
  <c r="L170" i="17"/>
  <c r="L115" i="17"/>
  <c r="J188" i="17"/>
  <c r="J187" i="17" s="1"/>
  <c r="K188" i="17"/>
  <c r="K187" i="17" s="1"/>
  <c r="I95" i="17"/>
  <c r="J106" i="17"/>
  <c r="J95" i="17" s="1"/>
  <c r="J35" i="17" s="1"/>
  <c r="I115" i="17"/>
  <c r="I161" i="17"/>
  <c r="I160" i="17" s="1"/>
  <c r="I35" i="17" s="1"/>
  <c r="J170" i="17"/>
  <c r="J338" i="17"/>
  <c r="K170" i="17"/>
  <c r="L306" i="17"/>
  <c r="L305" i="17" s="1"/>
  <c r="K338" i="17"/>
  <c r="J240" i="17"/>
  <c r="K240" i="17"/>
  <c r="J115" i="17"/>
  <c r="L141" i="17"/>
  <c r="K115" i="17"/>
  <c r="I141" i="17"/>
  <c r="I218" i="17"/>
  <c r="I187" i="17" s="1"/>
  <c r="I241" i="17"/>
  <c r="I240" i="17" s="1"/>
  <c r="L273" i="17"/>
  <c r="I306" i="17"/>
  <c r="I338" i="17"/>
  <c r="I273" i="17"/>
  <c r="J306" i="17"/>
  <c r="K95" i="1"/>
  <c r="L68" i="1"/>
  <c r="L67" i="1" s="1"/>
  <c r="J273" i="1"/>
  <c r="I68" i="1"/>
  <c r="I67" i="1" s="1"/>
  <c r="L306" i="1"/>
  <c r="L305" i="1" s="1"/>
  <c r="I161" i="1"/>
  <c r="I160" i="1" s="1"/>
  <c r="J170" i="1"/>
  <c r="J241" i="1"/>
  <c r="J240" i="1" s="1"/>
  <c r="L273" i="1"/>
  <c r="K68" i="1"/>
  <c r="K67" i="1" s="1"/>
  <c r="K35" i="1" s="1"/>
  <c r="J95" i="1"/>
  <c r="J35" i="1" s="1"/>
  <c r="J370" i="1" s="1"/>
  <c r="J106" i="1"/>
  <c r="J115" i="1"/>
  <c r="K141" i="1"/>
  <c r="K241" i="1"/>
  <c r="J68" i="1"/>
  <c r="J67" i="1" s="1"/>
  <c r="J305" i="1"/>
  <c r="I241" i="1"/>
  <c r="I240" i="1" s="1"/>
  <c r="L36" i="1"/>
  <c r="L35" i="1" s="1"/>
  <c r="L95" i="1"/>
  <c r="L115" i="1"/>
  <c r="I141" i="1"/>
  <c r="L170" i="1"/>
  <c r="I188" i="1"/>
  <c r="I187" i="1" s="1"/>
  <c r="L241" i="1"/>
  <c r="L240" i="1" s="1"/>
  <c r="L186" i="1" s="1"/>
  <c r="I95" i="1"/>
  <c r="I35" i="1" s="1"/>
  <c r="I115" i="1"/>
  <c r="J141" i="1"/>
  <c r="I175" i="1"/>
  <c r="I170" i="1" s="1"/>
  <c r="J188" i="1"/>
  <c r="J187" i="1" s="1"/>
  <c r="J186" i="1" s="1"/>
  <c r="J338" i="1"/>
  <c r="I273" i="1"/>
  <c r="K305" i="1"/>
  <c r="L338" i="1"/>
  <c r="K273" i="1"/>
  <c r="I306" i="1"/>
  <c r="I338" i="1"/>
  <c r="K95" i="20"/>
  <c r="L115" i="20"/>
  <c r="L175" i="20"/>
  <c r="K188" i="20"/>
  <c r="K187" i="20" s="1"/>
  <c r="K241" i="20"/>
  <c r="L36" i="20"/>
  <c r="I95" i="20"/>
  <c r="L170" i="20"/>
  <c r="J95" i="20"/>
  <c r="J35" i="20" s="1"/>
  <c r="I188" i="20"/>
  <c r="I187" i="20" s="1"/>
  <c r="I241" i="20"/>
  <c r="I240" i="20" s="1"/>
  <c r="L273" i="20"/>
  <c r="J188" i="20"/>
  <c r="J187" i="20" s="1"/>
  <c r="J241" i="20"/>
  <c r="J240" i="20" s="1"/>
  <c r="I273" i="20"/>
  <c r="L306" i="20"/>
  <c r="L305" i="20" s="1"/>
  <c r="I338" i="20"/>
  <c r="L218" i="20"/>
  <c r="I305" i="20"/>
  <c r="J338" i="20"/>
  <c r="L187" i="20"/>
  <c r="K273" i="20"/>
  <c r="J306" i="20"/>
  <c r="I35" i="20"/>
  <c r="L240" i="20"/>
  <c r="L338" i="20"/>
  <c r="K36" i="20"/>
  <c r="K35" i="20" s="1"/>
  <c r="I68" i="20"/>
  <c r="I67" i="20" s="1"/>
  <c r="I115" i="20"/>
  <c r="L141" i="20"/>
  <c r="K338" i="20"/>
  <c r="K305" i="20" s="1"/>
  <c r="K115" i="7"/>
  <c r="J95" i="7"/>
  <c r="J188" i="7"/>
  <c r="J187" i="7" s="1"/>
  <c r="J186" i="7" s="1"/>
  <c r="L273" i="7"/>
  <c r="K95" i="7"/>
  <c r="K188" i="7"/>
  <c r="K187" i="7" s="1"/>
  <c r="J240" i="7"/>
  <c r="L95" i="7"/>
  <c r="I141" i="7"/>
  <c r="L188" i="7"/>
  <c r="L187" i="7" s="1"/>
  <c r="L240" i="7"/>
  <c r="L175" i="7"/>
  <c r="I338" i="7"/>
  <c r="K36" i="7"/>
  <c r="K35" i="7" s="1"/>
  <c r="K141" i="7"/>
  <c r="J306" i="7"/>
  <c r="J305" i="7" s="1"/>
  <c r="J141" i="7"/>
  <c r="L306" i="7"/>
  <c r="L305" i="7" s="1"/>
  <c r="J36" i="7"/>
  <c r="J35" i="7" s="1"/>
  <c r="J370" i="7" s="1"/>
  <c r="I68" i="7"/>
  <c r="I67" i="7" s="1"/>
  <c r="I35" i="7" s="1"/>
  <c r="I370" i="7" s="1"/>
  <c r="I106" i="7"/>
  <c r="I95" i="7" s="1"/>
  <c r="I115" i="7"/>
  <c r="L141" i="7"/>
  <c r="L35" i="7" s="1"/>
  <c r="J170" i="7"/>
  <c r="K241" i="7"/>
  <c r="K240" i="7" s="1"/>
  <c r="K306" i="7"/>
  <c r="K305" i="7" s="1"/>
  <c r="J338" i="7"/>
  <c r="J115" i="7"/>
  <c r="L170" i="7"/>
  <c r="I241" i="7"/>
  <c r="I240" i="7" s="1"/>
  <c r="I186" i="7" s="1"/>
  <c r="I306" i="7"/>
  <c r="I305" i="7" s="1"/>
  <c r="L338" i="7"/>
  <c r="G23" i="12"/>
  <c r="G47" i="12" s="1"/>
  <c r="L35" i="5" l="1"/>
  <c r="K35" i="5"/>
  <c r="L186" i="5"/>
  <c r="K305" i="5"/>
  <c r="K240" i="5"/>
  <c r="K186" i="5" s="1"/>
  <c r="J186" i="5"/>
  <c r="J370" i="5" s="1"/>
  <c r="L186" i="8"/>
  <c r="L370" i="8" s="1"/>
  <c r="J370" i="8"/>
  <c r="I186" i="8"/>
  <c r="I370" i="8" s="1"/>
  <c r="K35" i="8"/>
  <c r="K370" i="8" s="1"/>
  <c r="K35" i="6"/>
  <c r="K370" i="6" s="1"/>
  <c r="L240" i="6"/>
  <c r="L186" i="6"/>
  <c r="L35" i="6"/>
  <c r="L370" i="6" s="1"/>
  <c r="J240" i="6"/>
  <c r="J186" i="6" s="1"/>
  <c r="J370" i="6" s="1"/>
  <c r="I186" i="6"/>
  <c r="I370" i="6" s="1"/>
  <c r="J370" i="17"/>
  <c r="I186" i="17"/>
  <c r="I370" i="17" s="1"/>
  <c r="L240" i="17"/>
  <c r="L186" i="17" s="1"/>
  <c r="L35" i="17"/>
  <c r="L370" i="17" s="1"/>
  <c r="J305" i="17"/>
  <c r="K186" i="17"/>
  <c r="K370" i="17" s="1"/>
  <c r="J186" i="17"/>
  <c r="I305" i="17"/>
  <c r="K370" i="1"/>
  <c r="L370" i="1"/>
  <c r="K240" i="1"/>
  <c r="K186" i="1" s="1"/>
  <c r="I305" i="1"/>
  <c r="I186" i="1" s="1"/>
  <c r="I370" i="1" s="1"/>
  <c r="I370" i="20"/>
  <c r="J305" i="20"/>
  <c r="J186" i="20" s="1"/>
  <c r="J370" i="20" s="1"/>
  <c r="L186" i="20"/>
  <c r="I186" i="20"/>
  <c r="L35" i="20"/>
  <c r="L370" i="20" s="1"/>
  <c r="K240" i="20"/>
  <c r="K186" i="20"/>
  <c r="K370" i="20" s="1"/>
  <c r="L370" i="7"/>
  <c r="L186" i="7"/>
  <c r="K186" i="7"/>
  <c r="K370" i="7" s="1"/>
  <c r="K370" i="5" l="1"/>
  <c r="L370" i="5"/>
  <c r="C33" i="12"/>
  <c r="D27" i="16"/>
  <c r="E23" i="12"/>
  <c r="F23" i="12"/>
  <c r="H23" i="12"/>
  <c r="D35" i="12"/>
  <c r="D47" i="12" s="1"/>
  <c r="F27" i="16" l="1"/>
  <c r="E27" i="16"/>
  <c r="H23" i="16"/>
  <c r="H27" i="16" l="1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  <c r="C47" i="12" s="1"/>
</calcChain>
</file>

<file path=xl/sharedStrings.xml><?xml version="1.0" encoding="utf-8"?>
<sst xmlns="http://schemas.openxmlformats.org/spreadsheetml/2006/main" count="3161" uniqueCount="429">
  <si>
    <t xml:space="preserve">       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</si>
  <si>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</si>
  <si>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</si>
  <si>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</si>
  <si>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</si>
  <si>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</si>
  <si>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</si>
  <si>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</si>
  <si>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</si>
  <si>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</si>
  <si>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</si>
  <si>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</si>
  <si>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</si>
  <si>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</si>
  <si>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</si>
  <si>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</si>
  <si>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</si>
  <si>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</si>
  <si>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</si>
  <si>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</si>
  <si>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</si>
  <si>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</si>
  <si>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</si>
  <si>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</si>
  <si>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</si>
  <si>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</si>
  <si>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</si>
  <si>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</si>
  <si>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</si>
  <si>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</si>
  <si>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</si>
  <si>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</si>
  <si>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</si>
  <si>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</si>
  <si>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</si>
  <si>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</si>
  <si>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</si>
  <si>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</si>
  <si>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</si>
  <si>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</si>
  <si>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</si>
  <si>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</si>
  <si>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</si>
  <si>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</si>
  <si>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</si>
  <si>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</si>
  <si>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</si>
  <si>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</si>
  <si>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</si>
  <si>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</si>
  <si>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</si>
  <si>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</si>
  <si>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</si>
  <si>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</si>
  <si>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</si>
  <si>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</si>
  <si>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</si>
  <si>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</si>
  <si>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</si>
  <si>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</si>
  <si>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</si>
  <si>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</si>
  <si>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</si>
  <si>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</si>
  <si>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</si>
  <si>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</si>
  <si>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</si>
  <si>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</si>
  <si>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</si>
  <si>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</si>
  <si>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</si>
  <si>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</si>
  <si>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</si>
  <si>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</si>
  <si>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</si>
  <si>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</si>
  <si>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</si>
  <si>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</si>
  <si>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</si>
  <si>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</si>
  <si>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</si>
  <si>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</si>
  <si>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</si>
  <si>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</si>
  <si>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</si>
  <si>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</si>
  <si>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</si>
  <si>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</si>
  <si>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</si>
  <si>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</si>
  <si>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</si>
  <si>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</si>
  <si>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</si>
  <si>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</si>
  <si>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</si>
  <si>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</si>
  <si>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</si>
  <si>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</si>
  <si>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</si>
  <si>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</si>
  <si>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</si>
  <si>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</si>
  <si>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</si>
  <si>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</si>
  <si>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</si>
  <si>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</si>
  <si>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</si>
  <si>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</si>
  <si>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</si>
  <si>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</si>
  <si>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</si>
  <si>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</si>
  <si>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</si>
  <si>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</si>
  <si>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</si>
  <si>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</si>
  <si>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</si>
  <si>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</si>
  <si>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</si>
  <si>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</si>
  <si>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</si>
  <si>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</si>
  <si>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</si>
  <si>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</si>
  <si>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</si>
  <si>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</si>
  <si>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</si>
  <si>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</si>
  <si>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</si>
  <si>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</si>
  <si>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</si>
  <si>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</si>
  <si>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</si>
  <si>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</si>
  <si>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</si>
  <si>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</si>
  <si>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</si>
  <si>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</si>
  <si>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</si>
  <si>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</si>
  <si>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</si>
  <si>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</si>
  <si>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</si>
  <si>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</si>
  <si>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</si>
  <si>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</si>
  <si>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</si>
  <si>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</si>
  <si>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</si>
  <si>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</si>
  <si>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</si>
  <si>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</si>
  <si>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</si>
  <si>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</si>
  <si>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</si>
  <si>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</si>
  <si>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</si>
  <si>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</si>
  <si>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</si>
  <si>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</si>
  <si>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</si>
  <si>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</si>
  <si>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</si>
  <si>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</si>
  <si>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</si>
  <si>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</si>
  <si>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</si>
  <si>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</si>
  <si>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</si>
  <si>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</si>
  <si>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</si>
  <si>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</si>
  <si>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</si>
  <si>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</si>
  <si>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</si>
  <si>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</si>
  <si>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</si>
  <si>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</si>
  <si>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</si>
  <si>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</si>
  <si>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</si>
  <si>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</si>
  <si>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</si>
  <si>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</si>
  <si>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</si>
  <si>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</si>
  <si>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</si>
  <si>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</si>
  <si>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</si>
  <si>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</si>
  <si>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</si>
  <si>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</si>
  <si>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</si>
  <si>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</si>
  <si>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</si>
  <si>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</si>
  <si>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</si>
  <si>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</si>
  <si>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</si>
  <si>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</si>
  <si>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</si>
  <si>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</si>
  <si>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</si>
  <si>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</si>
  <si>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</si>
  <si>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</si>
  <si>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</si>
  <si>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</si>
  <si>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</si>
  <si>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</si>
  <si>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</si>
  <si>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</si>
  <si>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</si>
  <si>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</si>
  <si>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</si>
  <si>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</si>
  <si>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</si>
  <si>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</si>
  <si>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</si>
  <si>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</si>
  <si>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</si>
  <si>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</si>
  <si>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</si>
  <si>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</si>
  <si>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</si>
  <si>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</si>
  <si>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</si>
  <si>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</si>
  <si>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</si>
  <si>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</si>
  <si>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</si>
  <si>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</si>
  <si>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</si>
  <si>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</si>
  <si>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</si>
  <si>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</si>
  <si>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</si>
  <si>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</si>
  <si>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</si>
  <si>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</si>
  <si>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</si>
  <si>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</si>
  <si>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</si>
  <si>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</si>
  <si>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</si>
  <si>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</si>
  <si>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</si>
  <si>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</si>
  <si>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</si>
  <si>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</si>
  <si>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</si>
  <si>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</si>
  <si>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</si>
  <si>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</si>
  <si>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</si>
  <si>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</si>
  <si>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</si>
  <si>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</si>
  <si>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</si>
  <si>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</si>
  <si>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</si>
  <si>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</si>
  <si>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</si>
  <si>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</si>
  <si>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</si>
  <si>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</si>
  <si>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</si>
  <si>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</si>
  <si>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</si>
  <si>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</si>
  <si>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</si>
  <si>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</si>
  <si>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</si>
  <si>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</si>
  <si>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</si>
  <si>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</si>
  <si>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</si>
  <si>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</si>
  <si>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</si>
  <si>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</si>
  <si>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</si>
  <si>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</si>
  <si>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</si>
  <si>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</si>
  <si>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</si>
  <si>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</si>
  <si>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</si>
  <si>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</si>
  <si>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</si>
  <si>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</si>
  <si>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</si>
  <si>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</si>
  <si>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</si>
  <si>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</si>
  <si>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</si>
  <si>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</si>
  <si>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</si>
  <si>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</si>
  <si>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</si>
  <si>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</si>
  <si>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</si>
  <si>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</si>
  <si>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</si>
  <si>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</si>
  <si>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</si>
  <si>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</si>
  <si>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</si>
  <si>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</si>
  <si>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</si>
  <si>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</si>
  <si>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</si>
  <si>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</si>
  <si>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</si>
  <si>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</si>
  <si>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</si>
  <si>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</si>
  <si>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</si>
  <si>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</si>
  <si>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</si>
  <si>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</si>
  <si>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</si>
  <si>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</si>
  <si>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</si>
  <si>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</si>
  <si>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</si>
  <si>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</si>
  <si>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</si>
  <si>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</si>
  <si>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</si>
  <si>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</si>
  <si>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</si>
  <si>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</si>
  <si>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</si>
  <si>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</si>
  <si>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</si>
  <si>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</si>
  <si>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</si>
  <si>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</si>
  <si>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</si>
  <si>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</si>
  <si>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</si>
  <si>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</si>
  <si>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</si>
  <si>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</si>
  <si>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</si>
  <si>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</si>
  <si>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</si>
  <si>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</si>
  <si>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</si>
  <si>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</si>
  <si>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</si>
  <si>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</si>
  <si>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</si>
  <si>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</si>
  <si>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</si>
  <si>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</si>
  <si>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</si>
  <si>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</si>
  <si>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</si>
  <si>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</si>
  <si>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</si>
  <si>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</si>
  <si>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</si>
  <si>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</si>
  <si>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</si>
  <si>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</si>
  <si>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</si>
  <si>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</si>
  <si>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</si>
  <si>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</si>
  <si>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</si>
  <si>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</si>
  <si>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</si>
  <si>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</si>
  <si>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</si>
  <si>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</si>
  <si>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</si>
  <si>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</si>
  <si>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</si>
  <si>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</si>
  <si>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</si>
  <si>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</si>
  <si>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</si>
  <si>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</si>
  <si>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</si>
  <si>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</si>
  <si>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Atsargoms</t>
  </si>
  <si>
    <t>Rengėjas:  Vida Serapinienė, tel. Nr. 865947535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</si>
  <si>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</si>
  <si>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</si>
  <si>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</si>
  <si>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</si>
  <si>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</si>
  <si>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</si>
  <si>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</si>
  <si>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</si>
  <si>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</si>
  <si>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>Asignavimų valdytojų, kitų valstybės ir savivaldybių biudžetinių įstaigų ir valstybės biudžeto asignavimus</t>
  </si>
  <si>
    <t>gaunančių kitų subjektų biudžeto vykdymo ataskaitų rinkinio ir tarpinių ataskaitų rinkinio sudarymo taisyklių</t>
  </si>
  <si>
    <t>1 priedas</t>
  </si>
  <si>
    <t>(metinė, ketvirtinė)</t>
  </si>
  <si>
    <t xml:space="preserve">              Ministerijos / Savivaldybės</t>
  </si>
  <si>
    <t>Viešinimo išlaidos</t>
  </si>
  <si>
    <t>Palūkanos kitiems valdžios sektoriaus  subjektams</t>
  </si>
  <si>
    <t>Palūkanos kitiems valdžios sektoriaus subjektams</t>
  </si>
  <si>
    <t>Antikvarinių ir kitų meno kūrinių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</si>
  <si>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</si>
  <si>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Prekių, skirtų parduoti arba perduoti,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</si>
  <si>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</si>
  <si>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Finansinio turto padidėjimo išlaidos (finansinio turto įsigijimo ar investavimo išlaidos)</t>
  </si>
  <si>
    <t xml:space="preserve">      (įstaigos vadovo ar jo įgalioto asmens pareigų  pavadinimas)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</si>
  <si>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</si>
  <si>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>__________________________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</si>
  <si>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</si>
  <si>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2024 Nr.______</t>
  </si>
  <si>
    <t>Ketvirtinė</t>
  </si>
  <si>
    <t>08.01.01.02.</t>
  </si>
  <si>
    <t>(Biudžeto išlaidų sąmatos vykdymo 2024 m. rugsėjo mėn. 30 d. ketvirčio, pusmečio, metų ataskaitos forma)</t>
  </si>
  <si>
    <t>2024 M. RUGSĖJO MĖN. 30 D.</t>
  </si>
  <si>
    <t>3 ketvirtis</t>
  </si>
  <si>
    <t>Direktorė</t>
  </si>
  <si>
    <t xml:space="preserve"> PAŽYMA APIE PAJAMAS UŽ PASLAUGAS IR NUOMĄ 2024 M. RUGSĖJO 30 D. </t>
  </si>
  <si>
    <t>2024.10.08 Nr.________________</t>
  </si>
  <si>
    <t>SAVIVALDYBĖS BIUDŽETINIŲ ĮSTAIGŲ  PAJAMŲ ĮMOKŲ ATASKAITA UŽ  2024 METŲ III KETVIRTĮ</t>
  </si>
  <si>
    <r>
      <rPr>
        <u/>
        <sz val="12"/>
        <rFont val="Times New Roman"/>
        <family val="1"/>
      </rPr>
      <t>2024.10.08</t>
    </r>
    <r>
      <rPr>
        <sz val="12"/>
        <rFont val="Times New Roman"/>
        <family val="1"/>
        <charset val="186"/>
      </rPr>
      <t xml:space="preserve"> Nr.________</t>
    </r>
  </si>
  <si>
    <t xml:space="preserve">PAŽYMA PRIE MOKĖTINŲ SUMŲ 2024 M. RUGSĖJO 30 D. ATASKAITOS 9 PRIEDO </t>
  </si>
  <si>
    <t>2024 m. rugsėjo mėn. 30 d.</t>
  </si>
  <si>
    <t xml:space="preserve">                          2024.10.09 Nr.________________</t>
  </si>
  <si>
    <t xml:space="preserve">              Aurelija Butkutė-Norkevičienė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</si>
</sst>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1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8"/>
      <color rgb="FF000000"/>
      <name val="Times New Roman Baltic"/>
    </font>
    <font>
      <sz val="8"/>
      <color rgb="FFFF0000"/>
      <name val="Times New Roman"/>
    </font>
    <font>
      <strike/>
      <sz val="8"/>
      <color rgb="FF000000"/>
      <name val="Times New Roman Baltic"/>
    </font>
    <font>
      <sz val="8"/>
      <color rgb="FFFF0000"/>
      <name val="Times New Roman Baltic"/>
    </font>
    <font>
      <b/>
      <strike/>
      <sz val="8"/>
      <color rgb="FF000000"/>
      <name val="Times New Roman Baltic"/>
    </font>
    <font>
      <b/>
      <sz val="8"/>
      <color rgb="FF000000"/>
      <name val="Times New Roman Baltic"/>
    </font>
    <font>
      <b/>
      <sz val="12"/>
      <color rgb="FF000000"/>
      <name val="Times New Roman Baltic"/>
    </font>
    <font>
      <b/>
      <sz val="12"/>
      <color rgb="FF000000"/>
      <name val="Arial"/>
    </font>
    <font>
      <sz val="8"/>
      <color rgb="FF000000"/>
      <name val="Arial"/>
    </font>
    <font>
      <b/>
      <sz val="11"/>
      <color rgb="FF000000"/>
      <name val="Times New Roman Baltic"/>
    </font>
    <font>
      <sz val="9"/>
      <color rgb="FF000000"/>
      <name val="Times New Roman Baltic"/>
    </font>
    <font>
      <sz val="12"/>
      <color rgb="FF000000"/>
      <name val="Times New Roman Baltic"/>
    </font>
    <font>
      <b/>
      <sz val="9"/>
      <color rgb="FF000000"/>
      <name val="Times New Roman Baltic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Times New Roman Baltic"/>
    </font>
    <font>
      <sz val="12"/>
      <color rgb="FF000000"/>
      <name val="Times New Roman"/>
    </font>
    <font>
      <strike/>
      <sz val="10"/>
      <color rgb="FF000000"/>
      <name val="Times New Roman Baltic"/>
    </font>
    <font>
      <i/>
      <sz val="10"/>
      <color rgb="FF000000"/>
      <name val="Times New Roman Baltic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43" fillId="0" borderId="0"/>
    <xf numFmtId="0" fontId="44" fillId="0" borderId="0"/>
  </cellStyleXfs>
  <cellXfs count="546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164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42" fillId="0" borderId="0" xfId="0" applyFont="1" applyAlignment="1">
      <alignment horizontal="center" vertical="top"/>
    </xf>
    <xf numFmtId="0" fontId="41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4" fontId="21" fillId="5" borderId="21" xfId="0" applyNumberFormat="1" applyFont="1" applyFill="1" applyBorder="1"/>
    <xf numFmtId="0" fontId="44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8" fillId="0" borderId="0" xfId="0" applyFont="1" applyAlignment="1">
      <alignment horizontal="center"/>
    </xf>
    <xf numFmtId="0" fontId="50" fillId="0" borderId="21" xfId="0" applyFont="1" applyBorder="1"/>
    <xf numFmtId="0" fontId="13" fillId="0" borderId="28" xfId="0" applyFont="1" applyBorder="1" applyAlignment="1">
      <alignment vertical="center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21" fillId="0" borderId="21" xfId="0" applyNumberFormat="1" applyFont="1" applyFill="1" applyBorder="1"/>
    <xf numFmtId="0" fontId="21" fillId="0" borderId="21" xfId="0" applyFont="1" applyFill="1" applyBorder="1"/>
    <xf numFmtId="0" fontId="3" fillId="0" borderId="0" xfId="0" applyFont="1"/>
    <xf numFmtId="0" fontId="53" fillId="0" borderId="0" xfId="0" applyFont="1"/>
    <xf numFmtId="0" fontId="52" fillId="0" borderId="0" xfId="0" applyFont="1" applyAlignment="1">
      <alignment horizontal="left"/>
    </xf>
    <xf numFmtId="0" fontId="54" fillId="0" borderId="0" xfId="0" applyFont="1"/>
    <xf numFmtId="0" fontId="55" fillId="0" borderId="0" xfId="0" applyFont="1"/>
    <xf numFmtId="0" fontId="52" fillId="0" borderId="0" xfId="0" applyFont="1" applyAlignment="1">
      <alignment vertical="center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164" fontId="52" fillId="0" borderId="0" xfId="0" applyNumberFormat="1" applyFont="1" applyAlignment="1">
      <alignment horizontal="left"/>
    </xf>
    <xf numFmtId="3" fontId="3" fillId="0" borderId="1" xfId="0" applyNumberFormat="1" applyFont="1" applyBorder="1"/>
    <xf numFmtId="0" fontId="62" fillId="0" borderId="0" xfId="0" applyFont="1" applyAlignment="1">
      <alignment horizontal="center"/>
    </xf>
    <xf numFmtId="164" fontId="52" fillId="0" borderId="0" xfId="0" applyNumberFormat="1" applyFont="1" applyAlignment="1">
      <alignment horizontal="right"/>
    </xf>
    <xf numFmtId="1" fontId="3" fillId="0" borderId="1" xfId="0" applyNumberFormat="1" applyFont="1" applyBorder="1"/>
    <xf numFmtId="3" fontId="3" fillId="0" borderId="13" xfId="0" applyNumberFormat="1" applyFont="1" applyBorder="1"/>
    <xf numFmtId="0" fontId="52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1" xfId="0" applyFont="1" applyBorder="1"/>
    <xf numFmtId="0" fontId="52" fillId="0" borderId="4" xfId="0" applyFont="1" applyBorder="1" applyAlignment="1">
      <alignment horizontal="right"/>
    </xf>
    <xf numFmtId="3" fontId="3" fillId="0" borderId="9" xfId="0" applyNumberFormat="1" applyFont="1" applyBorder="1" applyAlignment="1" applyProtection="1">
      <alignment horizontal="left"/>
      <protection locked="0"/>
    </xf>
    <xf numFmtId="3" fontId="3" fillId="0" borderId="3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63" fillId="0" borderId="7" xfId="0" applyFont="1" applyBorder="1"/>
    <xf numFmtId="0" fontId="6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4" fontId="52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64" fillId="0" borderId="1" xfId="0" applyNumberFormat="1" applyFont="1" applyBorder="1" applyAlignment="1">
      <alignment horizontal="center" vertical="center" wrapText="1"/>
    </xf>
    <xf numFmtId="49" fontId="64" fillId="0" borderId="2" xfId="0" applyNumberFormat="1" applyFont="1" applyBorder="1" applyAlignment="1">
      <alignment horizontal="center" vertical="center" wrapText="1"/>
    </xf>
    <xf numFmtId="0" fontId="67" fillId="0" borderId="1" xfId="0" applyFont="1" applyBorder="1" applyAlignment="1">
      <alignment vertical="top" wrapText="1"/>
    </xf>
    <xf numFmtId="0" fontId="67" fillId="0" borderId="3" xfId="0" applyFont="1" applyBorder="1" applyAlignment="1">
      <alignment vertical="top" wrapText="1"/>
    </xf>
    <xf numFmtId="0" fontId="67" fillId="0" borderId="8" xfId="0" applyFont="1" applyBorder="1" applyAlignment="1">
      <alignment vertical="top" wrapText="1"/>
    </xf>
    <xf numFmtId="0" fontId="67" fillId="0" borderId="3" xfId="0" applyFont="1" applyBorder="1" applyAlignment="1">
      <alignment horizontal="center" vertical="top" wrapText="1"/>
    </xf>
    <xf numFmtId="0" fontId="52" fillId="0" borderId="1" xfId="0" applyFont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right" vertical="center" wrapText="1"/>
    </xf>
    <xf numFmtId="2" fontId="3" fillId="4" borderId="1" xfId="0" applyNumberFormat="1" applyFont="1" applyFill="1" applyBorder="1" applyAlignment="1">
      <alignment horizontal="right" vertical="center" wrapText="1"/>
    </xf>
    <xf numFmtId="0" fontId="67" fillId="0" borderId="0" xfId="0" applyFont="1"/>
    <xf numFmtId="0" fontId="67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7" fillId="0" borderId="7" xfId="0" applyFont="1" applyBorder="1" applyAlignment="1">
      <alignment vertical="top" wrapText="1"/>
    </xf>
    <xf numFmtId="2" fontId="3" fillId="4" borderId="12" xfId="0" applyNumberFormat="1" applyFont="1" applyFill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68" fillId="0" borderId="0" xfId="0" applyFont="1" applyAlignment="1">
      <alignment horizontal="justify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0" fontId="67" fillId="0" borderId="10" xfId="0" applyFont="1" applyBorder="1" applyAlignment="1">
      <alignment vertical="top" wrapText="1"/>
    </xf>
    <xf numFmtId="0" fontId="67" fillId="0" borderId="9" xfId="0" applyFont="1" applyBorder="1" applyAlignment="1">
      <alignment vertical="top" wrapText="1"/>
    </xf>
    <xf numFmtId="2" fontId="3" fillId="4" borderId="2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2" fontId="3" fillId="4" borderId="14" xfId="0" applyNumberFormat="1" applyFont="1" applyFill="1" applyBorder="1" applyAlignment="1">
      <alignment horizontal="right" vertical="center" wrapText="1"/>
    </xf>
    <xf numFmtId="2" fontId="3" fillId="4" borderId="1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2" fontId="3" fillId="0" borderId="14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top" wrapText="1"/>
    </xf>
    <xf numFmtId="0" fontId="67" fillId="0" borderId="10" xfId="0" applyFont="1" applyBorder="1" applyAlignment="1">
      <alignment vertical="center" wrapText="1"/>
    </xf>
    <xf numFmtId="0" fontId="67" fillId="0" borderId="9" xfId="0" applyFont="1" applyBorder="1" applyAlignment="1">
      <alignment vertical="center" wrapText="1"/>
    </xf>
    <xf numFmtId="0" fontId="67" fillId="0" borderId="7" xfId="0" applyFont="1" applyBorder="1" applyAlignment="1">
      <alignment vertical="center" wrapText="1"/>
    </xf>
    <xf numFmtId="2" fontId="3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2" fontId="3" fillId="4" borderId="10" xfId="0" applyNumberFormat="1" applyFont="1" applyFill="1" applyBorder="1" applyAlignment="1">
      <alignment horizontal="right" vertical="center" wrapText="1"/>
    </xf>
    <xf numFmtId="2" fontId="3" fillId="4" borderId="11" xfId="0" applyNumberFormat="1" applyFont="1" applyFill="1" applyBorder="1" applyAlignment="1">
      <alignment horizontal="right" vertical="center" wrapText="1"/>
    </xf>
    <xf numFmtId="0" fontId="67" fillId="0" borderId="6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67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7" fillId="0" borderId="8" xfId="0" applyFont="1" applyBorder="1" applyAlignment="1">
      <alignment vertical="center" wrapText="1"/>
    </xf>
    <xf numFmtId="2" fontId="3" fillId="4" borderId="3" xfId="0" applyNumberFormat="1" applyFont="1" applyFill="1" applyBorder="1" applyAlignment="1">
      <alignment horizontal="right" vertical="center"/>
    </xf>
    <xf numFmtId="2" fontId="3" fillId="4" borderId="6" xfId="0" applyNumberFormat="1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top" wrapText="1"/>
    </xf>
    <xf numFmtId="2" fontId="3" fillId="4" borderId="15" xfId="0" applyNumberFormat="1" applyFont="1" applyFill="1" applyBorder="1" applyAlignment="1">
      <alignment horizontal="right" vertical="center" wrapText="1"/>
    </xf>
    <xf numFmtId="2" fontId="3" fillId="0" borderId="8" xfId="0" applyNumberFormat="1" applyFont="1" applyBorder="1" applyAlignment="1">
      <alignment horizontal="right" vertical="center" wrapText="1"/>
    </xf>
    <xf numFmtId="2" fontId="3" fillId="0" borderId="9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top" wrapText="1"/>
    </xf>
    <xf numFmtId="0" fontId="67" fillId="0" borderId="2" xfId="0" applyFont="1" applyBorder="1" applyAlignment="1">
      <alignment horizontal="center" vertical="top" wrapText="1"/>
    </xf>
    <xf numFmtId="2" fontId="3" fillId="0" borderId="13" xfId="0" applyNumberFormat="1" applyFont="1" applyBorder="1" applyAlignment="1">
      <alignment horizontal="right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0" borderId="12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69" fillId="0" borderId="14" xfId="0" applyFont="1" applyBorder="1" applyAlignment="1">
      <alignment horizontal="center" vertical="top" wrapText="1"/>
    </xf>
    <xf numFmtId="0" fontId="70" fillId="0" borderId="3" xfId="0" applyFont="1" applyBorder="1" applyAlignment="1">
      <alignment vertical="top" wrapText="1"/>
    </xf>
    <xf numFmtId="0" fontId="70" fillId="0" borderId="3" xfId="0" applyFont="1" applyBorder="1" applyAlignment="1">
      <alignment horizontal="center" vertical="top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7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2" fontId="3" fillId="4" borderId="4" xfId="0" applyNumberFormat="1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67" fillId="0" borderId="8" xfId="0" applyFont="1" applyBorder="1"/>
    <xf numFmtId="164" fontId="3" fillId="0" borderId="4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8" fillId="0" borderId="0" xfId="0" applyFont="1"/>
    <xf numFmtId="2" fontId="50" fillId="0" borderId="21" xfId="0" applyNumberFormat="1" applyFont="1" applyBorder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8" fillId="0" borderId="17" xfId="4" applyFont="1" applyBorder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2" fontId="8" fillId="0" borderId="30" xfId="4" applyNumberFormat="1" applyFont="1" applyFill="1" applyBorder="1" applyAlignment="1" applyProtection="1">
      <alignment horizontal="center" vertical="center"/>
      <protection locked="0"/>
    </xf>
    <xf numFmtId="2" fontId="8" fillId="0" borderId="18" xfId="4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3" fillId="0" borderId="7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52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1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52" fillId="0" borderId="0" xfId="0" applyFont="1"/>
    <xf numFmtId="0" fontId="0" fillId="0" borderId="7" xfId="0" applyBorder="1"/>
    <xf numFmtId="0" fontId="5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49" fontId="64" fillId="0" borderId="15" xfId="0" applyNumberFormat="1" applyFont="1" applyBorder="1" applyAlignment="1">
      <alignment horizontal="left" vertical="center" wrapText="1"/>
    </xf>
    <xf numFmtId="0" fontId="65" fillId="0" borderId="4" xfId="0" applyFont="1" applyBorder="1" applyAlignment="1">
      <alignment horizontal="left" vertical="center" wrapText="1"/>
    </xf>
    <xf numFmtId="0" fontId="65" fillId="0" borderId="10" xfId="0" applyFont="1" applyBorder="1" applyAlignment="1">
      <alignment horizontal="left" vertical="center" wrapText="1"/>
    </xf>
    <xf numFmtId="0" fontId="65" fillId="0" borderId="7" xfId="0" applyFont="1" applyBorder="1" applyAlignment="1">
      <alignment horizontal="left" vertical="center" wrapText="1"/>
    </xf>
    <xf numFmtId="0" fontId="64" fillId="0" borderId="13" xfId="0" applyFont="1" applyBorder="1" applyAlignment="1">
      <alignment horizontal="center" vertical="center"/>
    </xf>
    <xf numFmtId="0" fontId="65" fillId="0" borderId="9" xfId="0" applyFont="1" applyBorder="1" applyAlignment="1">
      <alignment horizontal="center"/>
    </xf>
    <xf numFmtId="0" fontId="64" fillId="0" borderId="14" xfId="0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wrapText="1"/>
    </xf>
    <xf numFmtId="0" fontId="40" fillId="0" borderId="3" xfId="0" applyFont="1" applyBorder="1" applyAlignment="1">
      <alignment horizontal="center" wrapText="1"/>
    </xf>
    <xf numFmtId="164" fontId="64" fillId="0" borderId="13" xfId="0" applyNumberFormat="1" applyFont="1" applyBorder="1" applyAlignment="1">
      <alignment horizontal="center" vertical="center" wrapText="1"/>
    </xf>
    <xf numFmtId="0" fontId="65" fillId="0" borderId="9" xfId="0" applyFont="1" applyBorder="1" applyAlignment="1">
      <alignment horizontal="center" wrapText="1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9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64" fillId="0" borderId="14" xfId="0" applyNumberFormat="1" applyFont="1" applyBorder="1" applyAlignment="1">
      <alignment horizontal="center" vertical="center" wrapText="1"/>
    </xf>
    <xf numFmtId="0" fontId="65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right" vertical="top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1" fillId="0" borderId="7" xfId="0" applyFont="1" applyBorder="1" applyAlignment="1">
      <alignment horizontal="left" vertical="center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45" fillId="0" borderId="0" xfId="0" applyFont="1" applyAlignment="1">
      <alignment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51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R378"/>
  <sheetViews>
    <sheetView topLeftCell="A188" zoomScaleNormal="100" zoomScaleSheetLayoutView="93" workbookViewId="0">
      <selection activeCell="G20" sqref="G20:K20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46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42"/>
      <c r="O1" s="342"/>
      <c r="P1" s="342"/>
      <c r="Q1" s="342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42"/>
      <c r="O2" s="342"/>
      <c r="P2" s="342"/>
      <c r="Q2" s="180"/>
    </row>
    <row r="3" spans="1:17" ht="13.5" customHeight="1">
      <c r="H3" s="181"/>
      <c r="I3" s="342" t="s">
        <v>399</v>
      </c>
      <c r="J3" s="342"/>
      <c r="K3" s="182"/>
      <c r="L3" s="182"/>
      <c r="M3" s="134"/>
      <c r="N3" s="342"/>
      <c r="O3" s="342"/>
      <c r="P3" s="342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42"/>
      <c r="Q4" s="183"/>
    </row>
    <row r="5" spans="1:17" ht="5.25" customHeight="1">
      <c r="H5" s="184"/>
      <c r="I5"/>
      <c r="J5" s="182"/>
      <c r="K5" s="182"/>
      <c r="L5" s="182"/>
      <c r="M5" s="134"/>
      <c r="N5" s="342"/>
      <c r="O5" s="342"/>
      <c r="P5" s="342"/>
      <c r="Q5" s="183"/>
    </row>
    <row r="6" spans="1:17" ht="3.75" customHeight="1">
      <c r="H6" s="184"/>
      <c r="I6"/>
      <c r="J6" s="185"/>
      <c r="K6" s="182"/>
      <c r="L6" s="182"/>
      <c r="M6" s="134"/>
      <c r="N6" s="342"/>
      <c r="O6" s="342"/>
      <c r="P6" s="342"/>
    </row>
    <row r="7" spans="1:17" ht="6.75" customHeight="1">
      <c r="H7" s="184"/>
      <c r="I7"/>
      <c r="K7" s="342"/>
      <c r="L7" s="342"/>
      <c r="M7" s="134"/>
      <c r="N7" s="342"/>
      <c r="O7" s="342"/>
      <c r="P7" s="342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50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5"/>
      <c r="M12" s="134"/>
    </row>
    <row r="13" spans="1:17" ht="14.25" customHeight="1">
      <c r="A13" s="344"/>
      <c r="B13" s="345"/>
      <c r="C13" s="345"/>
      <c r="D13" s="345"/>
      <c r="E13" s="345"/>
      <c r="F13" s="345"/>
      <c r="G13" s="405" t="s">
        <v>3</v>
      </c>
      <c r="H13" s="405"/>
      <c r="I13" s="405"/>
      <c r="J13" s="405"/>
      <c r="K13" s="405"/>
      <c r="L13" s="345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42"/>
      <c r="H21" s="342"/>
      <c r="I21" s="342"/>
      <c r="J21" s="342"/>
      <c r="K21" s="342"/>
    </row>
    <row r="22" spans="1:13">
      <c r="B22"/>
      <c r="C22"/>
      <c r="D22"/>
      <c r="E22" s="385"/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50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42"/>
      <c r="F26" s="347"/>
      <c r="I26" s="192"/>
      <c r="J26" s="192"/>
      <c r="K26" s="193" t="s">
        <v>9</v>
      </c>
      <c r="L26" s="191"/>
      <c r="M26" s="189"/>
    </row>
    <row r="27" spans="1:13" ht="12.75" customHeight="1">
      <c r="A27" s="387"/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12" customHeight="1">
      <c r="A28" s="387" t="s">
        <v>218</v>
      </c>
      <c r="B28" s="387"/>
      <c r="C28" s="387"/>
      <c r="D28" s="387"/>
      <c r="E28" s="387"/>
      <c r="F28" s="387"/>
      <c r="G28" s="387"/>
      <c r="H28" s="387"/>
      <c r="I28" s="387"/>
      <c r="J28" s="348" t="s">
        <v>14</v>
      </c>
      <c r="K28" s="195"/>
      <c r="L28" s="191"/>
      <c r="M28" s="189"/>
    </row>
    <row r="29" spans="1:13" ht="12.75" customHeight="1">
      <c r="F29" s="179"/>
      <c r="G29" s="196" t="s">
        <v>16</v>
      </c>
      <c r="H29" s="197"/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/>
      <c r="J30" s="201"/>
      <c r="K30" s="202"/>
      <c r="L30" s="202"/>
      <c r="M30" s="189"/>
    </row>
    <row r="31" spans="1:13" ht="14.25" customHeight="1">
      <c r="A31" s="203"/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1529800</v>
      </c>
      <c r="J35" s="216">
        <f>SUM(J36+J47+J67+J88+J95+J115+J141+J160+J170)</f>
        <v>1204600</v>
      </c>
      <c r="K35" s="217">
        <f>SUM(K36+K47+K67+K88+K95+K115+K141+K160+K170)</f>
        <v>1070826.9099999999</v>
      </c>
      <c r="L35" s="216">
        <f>SUM(L36+L47+L67+L88+L95+L115+L141+L160+L170)</f>
        <v>1070826.9099999999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1045500</v>
      </c>
      <c r="K36" s="225">
        <f>SUM(K37+K43)</f>
        <v>944769.80999999994</v>
      </c>
      <c r="L36" s="226">
        <f>SUM(L37+L43)</f>
        <v>944769.80999999994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1030000</v>
      </c>
      <c r="K37" s="217">
        <f>SUM(K38)</f>
        <v>930377.08</v>
      </c>
      <c r="L37" s="216">
        <f>SUM(L38)</f>
        <v>930377.08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1030000</v>
      </c>
      <c r="K38" s="216">
        <f t="shared" si="0"/>
        <v>930377.08</v>
      </c>
      <c r="L38" s="216">
        <f t="shared" si="0"/>
        <v>930377.08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1030000</v>
      </c>
      <c r="K39" s="217">
        <f t="shared" si="0"/>
        <v>930377.08</v>
      </c>
      <c r="L39" s="217">
        <f t="shared" si="0"/>
        <v>930377.08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1030000</v>
      </c>
      <c r="K40" s="234">
        <v>930377.08</v>
      </c>
      <c r="L40" s="234">
        <v>930377.08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15500</v>
      </c>
      <c r="K43" s="217">
        <f t="shared" si="1"/>
        <v>14392.73</v>
      </c>
      <c r="L43" s="216">
        <f t="shared" si="1"/>
        <v>14392.73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15500</v>
      </c>
      <c r="K44" s="216">
        <f t="shared" si="1"/>
        <v>14392.73</v>
      </c>
      <c r="L44" s="216">
        <f t="shared" si="1"/>
        <v>14392.73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15500</v>
      </c>
      <c r="K45" s="216">
        <f t="shared" si="1"/>
        <v>14392.73</v>
      </c>
      <c r="L45" s="216">
        <f t="shared" si="1"/>
        <v>14392.73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15500</v>
      </c>
      <c r="K46" s="234">
        <v>14392.73</v>
      </c>
      <c r="L46" s="234">
        <v>14392.73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166200</v>
      </c>
      <c r="J47" s="239">
        <f t="shared" si="2"/>
        <v>141100</v>
      </c>
      <c r="K47" s="238">
        <f t="shared" si="2"/>
        <v>110787.07</v>
      </c>
      <c r="L47" s="238">
        <f t="shared" si="2"/>
        <v>110787.07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166200</v>
      </c>
      <c r="J48" s="217">
        <f t="shared" si="2"/>
        <v>141100</v>
      </c>
      <c r="K48" s="216">
        <f t="shared" si="2"/>
        <v>110787.07</v>
      </c>
      <c r="L48" s="217">
        <f t="shared" si="2"/>
        <v>110787.07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166200</v>
      </c>
      <c r="J49" s="217">
        <f t="shared" si="2"/>
        <v>141100</v>
      </c>
      <c r="K49" s="226">
        <f t="shared" si="2"/>
        <v>110787.07</v>
      </c>
      <c r="L49" s="226">
        <f t="shared" si="2"/>
        <v>110787.07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166200</v>
      </c>
      <c r="J50" s="245">
        <f>SUM(J51:J66)</f>
        <v>141100</v>
      </c>
      <c r="K50" s="246">
        <f>SUM(K51:K66)</f>
        <v>110787.07</v>
      </c>
      <c r="L50" s="246">
        <f>SUM(L51:L66)</f>
        <v>110787.07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800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9700</v>
      </c>
      <c r="K53" s="234">
        <v>9107.69</v>
      </c>
      <c r="L53" s="234">
        <v>9107.69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8200</v>
      </c>
      <c r="K54" s="234">
        <v>6496.22</v>
      </c>
      <c r="L54" s="234">
        <v>6496.22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1500</v>
      </c>
      <c r="J56" s="234">
        <v>1500</v>
      </c>
      <c r="K56" s="234">
        <v>1500</v>
      </c>
      <c r="L56" s="234">
        <v>1500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4500</v>
      </c>
      <c r="K58" s="235">
        <v>4000</v>
      </c>
      <c r="L58" s="235">
        <v>4000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26500</v>
      </c>
      <c r="J59" s="234">
        <v>25100</v>
      </c>
      <c r="K59" s="234">
        <v>20961.509999999998</v>
      </c>
      <c r="L59" s="234">
        <v>20961.509999999998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4000</v>
      </c>
      <c r="K60" s="234">
        <v>3400</v>
      </c>
      <c r="L60" s="234">
        <v>3400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29000</v>
      </c>
      <c r="K62" s="234">
        <v>15390.94</v>
      </c>
      <c r="L62" s="234">
        <v>15390.94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3500</v>
      </c>
      <c r="K63" s="234">
        <v>2189.13</v>
      </c>
      <c r="L63" s="234">
        <v>2189.13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65400</v>
      </c>
      <c r="J66" s="234">
        <v>54300</v>
      </c>
      <c r="K66" s="234">
        <v>47241.58</v>
      </c>
      <c r="L66" s="234">
        <v>47241.58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18000</v>
      </c>
      <c r="K141" s="217">
        <f>SUM(K142+K147+K155)</f>
        <v>15270.03</v>
      </c>
      <c r="L141" s="216">
        <f>SUM(L142+L147+L155)</f>
        <v>15270.03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18000</v>
      </c>
      <c r="K155" s="217">
        <f t="shared" si="15"/>
        <v>15270.03</v>
      </c>
      <c r="L155" s="216">
        <f t="shared" si="15"/>
        <v>15270.03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18000</v>
      </c>
      <c r="K156" s="246">
        <f t="shared" si="15"/>
        <v>15270.03</v>
      </c>
      <c r="L156" s="245">
        <f t="shared" si="15"/>
        <v>15270.03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18000</v>
      </c>
      <c r="K157" s="217">
        <f>SUM(K158:K159)</f>
        <v>15270.03</v>
      </c>
      <c r="L157" s="216">
        <f>SUM(L158:L159)</f>
        <v>15270.03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18000</v>
      </c>
      <c r="K158" s="274">
        <v>15270.03</v>
      </c>
      <c r="L158" s="274">
        <v>15270.03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108472</v>
      </c>
      <c r="J186" s="258">
        <f>SUM(J187+J240+J305)</f>
        <v>87729</v>
      </c>
      <c r="K186" s="217">
        <f>SUM(K187+K240+K305)</f>
        <v>87705.2</v>
      </c>
      <c r="L186" s="216">
        <f>SUM(L187+L240+L305)</f>
        <v>87705.2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108472</v>
      </c>
      <c r="J187" s="238">
        <f>SUM(J188+J211+J218+J230+J234)</f>
        <v>87729</v>
      </c>
      <c r="K187" s="238">
        <f>SUM(K188+K211+K218+K230+K234)</f>
        <v>87705.2</v>
      </c>
      <c r="L187" s="238">
        <f>SUM(L188+L211+L218+L230+L234)</f>
        <v>87705.2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108472</v>
      </c>
      <c r="J188" s="258">
        <f>SUM(J189+J192+J197+J203+J208)</f>
        <v>87729</v>
      </c>
      <c r="K188" s="217">
        <f>SUM(K189+K192+K197+K203+K208)</f>
        <v>87705.2</v>
      </c>
      <c r="L188" s="216">
        <f>SUM(L189+L192+L197+L203+L208)</f>
        <v>87705.2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25500</v>
      </c>
      <c r="J197" s="258">
        <f>J198</f>
        <v>25500</v>
      </c>
      <c r="K197" s="217">
        <f>K198</f>
        <v>25476.2</v>
      </c>
      <c r="L197" s="216">
        <f>L198</f>
        <v>25476.2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25500</v>
      </c>
      <c r="J198" s="216">
        <f>SUM(J199:J202)</f>
        <v>25500</v>
      </c>
      <c r="K198" s="216">
        <f>SUM(K199:K202)</f>
        <v>25476.2</v>
      </c>
      <c r="L198" s="216">
        <f>SUM(L199:L202)</f>
        <v>25476.2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82972</v>
      </c>
      <c r="J208" s="258">
        <f t="shared" si="19"/>
        <v>62229</v>
      </c>
      <c r="K208" s="217">
        <f t="shared" si="19"/>
        <v>62229</v>
      </c>
      <c r="L208" s="216">
        <f t="shared" si="19"/>
        <v>62229</v>
      </c>
      <c r="M208"/>
    </row>
    <row r="209" spans="1:16" ht="26.25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82972</v>
      </c>
      <c r="J209" s="217">
        <f t="shared" si="19"/>
        <v>62229</v>
      </c>
      <c r="K209" s="217">
        <f t="shared" si="19"/>
        <v>62229</v>
      </c>
      <c r="L209" s="217">
        <f t="shared" si="19"/>
        <v>62229</v>
      </c>
      <c r="M209"/>
    </row>
    <row r="210" spans="1:16" ht="27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82972</v>
      </c>
      <c r="J210" s="235">
        <v>62229</v>
      </c>
      <c r="K210" s="235">
        <v>62229</v>
      </c>
      <c r="L210" s="235">
        <v>62229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1638272</v>
      </c>
      <c r="J370" s="268">
        <f>SUM(J35+J186)</f>
        <v>1292329</v>
      </c>
      <c r="K370" s="268">
        <f>SUM(K35+K186)</f>
        <v>1158532.1099999999</v>
      </c>
      <c r="L370" s="268">
        <f>SUM(L35+L186)</f>
        <v>1158532.1099999999</v>
      </c>
      <c r="M370"/>
    </row>
    <row r="371" spans="1:13" ht="18.75" customHeight="1">
      <c r="G371" s="218"/>
      <c r="H371" s="215"/>
      <c r="I371" s="300"/>
      <c r="J371" s="349"/>
      <c r="K371" s="349"/>
      <c r="L371" s="349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43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41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L32:L33"/>
    <mergeCell ref="A34:F34"/>
    <mergeCell ref="A372:G372"/>
    <mergeCell ref="J372:L372"/>
    <mergeCell ref="D373:G373"/>
    <mergeCell ref="G15:K15"/>
    <mergeCell ref="G19:K19"/>
    <mergeCell ref="A14:L14"/>
    <mergeCell ref="G16:K16"/>
    <mergeCell ref="G30:H30"/>
    <mergeCell ref="I1:L1"/>
    <mergeCell ref="I2:L2"/>
    <mergeCell ref="A8:L8"/>
    <mergeCell ref="A11:L11"/>
    <mergeCell ref="G13:K13"/>
    <mergeCell ref="A10:L10"/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</mergeCells>
  <pageMargins left="0.70866141732283472" right="0.39370078740157483" top="0.15748031496062992" bottom="0.15748031496062992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R378"/>
  <sheetViews>
    <sheetView zoomScaleNormal="100" workbookViewId="0">
      <selection activeCell="G15" sqref="G15:K15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52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58"/>
      <c r="O1" s="358"/>
      <c r="P1" s="358"/>
      <c r="Q1" s="358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58"/>
      <c r="O2" s="358"/>
      <c r="P2" s="358"/>
      <c r="Q2" s="180"/>
    </row>
    <row r="3" spans="1:17" ht="13.5" customHeight="1">
      <c r="H3" s="181"/>
      <c r="I3" s="358" t="s">
        <v>399</v>
      </c>
      <c r="J3" s="358"/>
      <c r="K3" s="182"/>
      <c r="L3" s="182"/>
      <c r="M3" s="134"/>
      <c r="N3" s="358"/>
      <c r="O3" s="358"/>
      <c r="P3" s="358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58"/>
      <c r="Q4" s="183"/>
    </row>
    <row r="5" spans="1:17" ht="5.25" customHeight="1">
      <c r="H5" s="184"/>
      <c r="I5"/>
      <c r="J5" s="182"/>
      <c r="K5" s="182"/>
      <c r="L5" s="182"/>
      <c r="M5" s="134"/>
      <c r="N5" s="358"/>
      <c r="O5" s="358"/>
      <c r="P5" s="358"/>
      <c r="Q5" s="183"/>
    </row>
    <row r="6" spans="1:17" ht="3.75" customHeight="1">
      <c r="H6" s="184"/>
      <c r="I6"/>
      <c r="J6" s="185"/>
      <c r="K6" s="182"/>
      <c r="L6" s="182"/>
      <c r="M6" s="134"/>
      <c r="N6" s="358"/>
      <c r="O6" s="358"/>
      <c r="P6" s="358"/>
    </row>
    <row r="7" spans="1:17" ht="6.75" customHeight="1">
      <c r="H7" s="184"/>
      <c r="I7"/>
      <c r="K7" s="358"/>
      <c r="L7" s="358"/>
      <c r="M7" s="134"/>
      <c r="N7" s="358"/>
      <c r="O7" s="358"/>
      <c r="P7" s="358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60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55"/>
      <c r="B12" s="356"/>
      <c r="C12" s="356"/>
      <c r="D12" s="356"/>
      <c r="E12" s="356"/>
      <c r="F12" s="356"/>
      <c r="G12" s="356"/>
      <c r="H12" s="356"/>
      <c r="I12" s="356"/>
      <c r="J12" s="356"/>
      <c r="K12" s="356"/>
      <c r="L12" s="356"/>
      <c r="M12" s="134"/>
    </row>
    <row r="13" spans="1:17" ht="14.25" customHeight="1">
      <c r="A13" s="355"/>
      <c r="B13" s="356"/>
      <c r="C13" s="356"/>
      <c r="D13" s="356"/>
      <c r="E13" s="356"/>
      <c r="F13" s="356"/>
      <c r="G13" s="405" t="s">
        <v>3</v>
      </c>
      <c r="H13" s="405"/>
      <c r="I13" s="405"/>
      <c r="J13" s="405"/>
      <c r="K13" s="405"/>
      <c r="L13" s="356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58"/>
      <c r="H21" s="358"/>
      <c r="I21" s="358"/>
      <c r="J21" s="358"/>
      <c r="K21" s="358"/>
    </row>
    <row r="22" spans="1:13">
      <c r="B22"/>
      <c r="C22"/>
      <c r="D22"/>
      <c r="E22" s="385"/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60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58"/>
      <c r="F26" s="353"/>
      <c r="I26" s="192"/>
      <c r="J26" s="192"/>
      <c r="K26" s="193" t="s">
        <v>9</v>
      </c>
      <c r="L26" s="191"/>
      <c r="M26" s="189"/>
    </row>
    <row r="27" spans="1:13" ht="12.75" customHeight="1">
      <c r="A27" s="387"/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12" customHeight="1">
      <c r="A28" s="387" t="s">
        <v>218</v>
      </c>
      <c r="B28" s="387"/>
      <c r="C28" s="387"/>
      <c r="D28" s="387"/>
      <c r="E28" s="387"/>
      <c r="F28" s="387"/>
      <c r="G28" s="387"/>
      <c r="H28" s="387"/>
      <c r="I28" s="387"/>
      <c r="J28" s="354" t="s">
        <v>14</v>
      </c>
      <c r="K28" s="195"/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/>
      <c r="J30" s="201"/>
      <c r="K30" s="202"/>
      <c r="L30" s="202"/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1514800</v>
      </c>
      <c r="J35" s="216">
        <f>SUM(J36+J47+J67+J88+J95+J115+J141+J160+J170)</f>
        <v>1192000</v>
      </c>
      <c r="K35" s="217">
        <f>SUM(K36+K47+K67+K88+K95+K115+K141+K160+K170)</f>
        <v>1062352.0499999998</v>
      </c>
      <c r="L35" s="216">
        <f>SUM(L36+L47+L67+L88+L95+L115+L141+L160+L170)</f>
        <v>1062352.0499999998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1045500</v>
      </c>
      <c r="K36" s="225">
        <f>SUM(K37+K43)</f>
        <v>944769.80999999994</v>
      </c>
      <c r="L36" s="226">
        <f>SUM(L37+L43)</f>
        <v>944769.80999999994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1030000</v>
      </c>
      <c r="K37" s="217">
        <f>SUM(K38)</f>
        <v>930377.08</v>
      </c>
      <c r="L37" s="216">
        <f>SUM(L38)</f>
        <v>930377.08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1030000</v>
      </c>
      <c r="K38" s="216">
        <f t="shared" si="0"/>
        <v>930377.08</v>
      </c>
      <c r="L38" s="216">
        <f t="shared" si="0"/>
        <v>930377.08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1030000</v>
      </c>
      <c r="K39" s="217">
        <f t="shared" si="0"/>
        <v>930377.08</v>
      </c>
      <c r="L39" s="217">
        <f t="shared" si="0"/>
        <v>930377.08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1030000</v>
      </c>
      <c r="K40" s="234">
        <v>930377.08</v>
      </c>
      <c r="L40" s="234">
        <v>930377.08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15500</v>
      </c>
      <c r="K43" s="217">
        <f t="shared" si="1"/>
        <v>14392.73</v>
      </c>
      <c r="L43" s="216">
        <f t="shared" si="1"/>
        <v>14392.73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15500</v>
      </c>
      <c r="K44" s="216">
        <f t="shared" si="1"/>
        <v>14392.73</v>
      </c>
      <c r="L44" s="216">
        <f t="shared" si="1"/>
        <v>14392.73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15500</v>
      </c>
      <c r="K45" s="216">
        <f t="shared" si="1"/>
        <v>14392.73</v>
      </c>
      <c r="L45" s="216">
        <f t="shared" si="1"/>
        <v>14392.73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15500</v>
      </c>
      <c r="K46" s="234">
        <v>14392.73</v>
      </c>
      <c r="L46" s="234">
        <v>14392.73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151200</v>
      </c>
      <c r="J47" s="239">
        <f t="shared" si="2"/>
        <v>128500</v>
      </c>
      <c r="K47" s="238">
        <f t="shared" si="2"/>
        <v>102312.20999999999</v>
      </c>
      <c r="L47" s="238">
        <f t="shared" si="2"/>
        <v>102312.20999999999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151200</v>
      </c>
      <c r="J48" s="217">
        <f t="shared" si="2"/>
        <v>128500</v>
      </c>
      <c r="K48" s="216">
        <f t="shared" si="2"/>
        <v>102312.20999999999</v>
      </c>
      <c r="L48" s="217">
        <f t="shared" si="2"/>
        <v>102312.20999999999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151200</v>
      </c>
      <c r="J49" s="217">
        <f t="shared" si="2"/>
        <v>128500</v>
      </c>
      <c r="K49" s="226">
        <f t="shared" si="2"/>
        <v>102312.20999999999</v>
      </c>
      <c r="L49" s="226">
        <f t="shared" si="2"/>
        <v>102312.20999999999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151200</v>
      </c>
      <c r="J50" s="245">
        <f>SUM(J51:J66)</f>
        <v>128500</v>
      </c>
      <c r="K50" s="246">
        <f>SUM(K51:K66)</f>
        <v>102312.20999999999</v>
      </c>
      <c r="L50" s="246">
        <f>SUM(L51:L66)</f>
        <v>102312.20999999999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800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9700</v>
      </c>
      <c r="K53" s="234">
        <v>9107.69</v>
      </c>
      <c r="L53" s="234">
        <v>9107.69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8200</v>
      </c>
      <c r="K54" s="234">
        <v>6496.22</v>
      </c>
      <c r="L54" s="234">
        <v>6496.22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1300</v>
      </c>
      <c r="J56" s="234">
        <v>1300</v>
      </c>
      <c r="K56" s="234">
        <v>1300</v>
      </c>
      <c r="L56" s="234">
        <v>1300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4500</v>
      </c>
      <c r="K58" s="235">
        <v>4000</v>
      </c>
      <c r="L58" s="235">
        <v>4000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19000</v>
      </c>
      <c r="J59" s="234">
        <v>19000</v>
      </c>
      <c r="K59" s="234">
        <v>17117.2</v>
      </c>
      <c r="L59" s="234">
        <v>17117.2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4000</v>
      </c>
      <c r="K60" s="234">
        <v>3400</v>
      </c>
      <c r="L60" s="234">
        <v>3400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29000</v>
      </c>
      <c r="K62" s="234">
        <v>15390.94</v>
      </c>
      <c r="L62" s="234">
        <v>15390.94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3500</v>
      </c>
      <c r="K63" s="234">
        <v>2189.13</v>
      </c>
      <c r="L63" s="234">
        <v>2189.13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58100</v>
      </c>
      <c r="J66" s="234">
        <v>48000</v>
      </c>
      <c r="K66" s="234">
        <v>42811.03</v>
      </c>
      <c r="L66" s="234">
        <v>42811.03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18000</v>
      </c>
      <c r="K141" s="217">
        <f>SUM(K142+K147+K155)</f>
        <v>15270.03</v>
      </c>
      <c r="L141" s="216">
        <f>SUM(L142+L147+L155)</f>
        <v>15270.03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18000</v>
      </c>
      <c r="K155" s="217">
        <f t="shared" si="15"/>
        <v>15270.03</v>
      </c>
      <c r="L155" s="216">
        <f t="shared" si="15"/>
        <v>15270.03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18000</v>
      </c>
      <c r="K156" s="246">
        <f t="shared" si="15"/>
        <v>15270.03</v>
      </c>
      <c r="L156" s="245">
        <f t="shared" si="15"/>
        <v>15270.03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18000</v>
      </c>
      <c r="K157" s="217">
        <f>SUM(K158:K159)</f>
        <v>15270.03</v>
      </c>
      <c r="L157" s="216">
        <f>SUM(L158:L159)</f>
        <v>15270.03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18000</v>
      </c>
      <c r="K158" s="274">
        <v>15270.03</v>
      </c>
      <c r="L158" s="274">
        <v>15270.03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25500</v>
      </c>
      <c r="J186" s="258">
        <f>SUM(J187+J240+J305)</f>
        <v>25500</v>
      </c>
      <c r="K186" s="217">
        <f>SUM(K187+K240+K305)</f>
        <v>25476.2</v>
      </c>
      <c r="L186" s="216">
        <f>SUM(L187+L240+L305)</f>
        <v>25476.2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25500</v>
      </c>
      <c r="J187" s="238">
        <f>SUM(J188+J211+J218+J230+J234)</f>
        <v>25500</v>
      </c>
      <c r="K187" s="238">
        <f>SUM(K188+K211+K218+K230+K234)</f>
        <v>25476.2</v>
      </c>
      <c r="L187" s="238">
        <f>SUM(L188+L211+L218+L230+L234)</f>
        <v>25476.2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25500</v>
      </c>
      <c r="J188" s="258">
        <f>SUM(J189+J192+J197+J203+J208)</f>
        <v>25500</v>
      </c>
      <c r="K188" s="217">
        <f>SUM(K189+K192+K197+K203+K208)</f>
        <v>25476.2</v>
      </c>
      <c r="L188" s="216">
        <f>SUM(L189+L192+L197+L203+L208)</f>
        <v>25476.2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25500</v>
      </c>
      <c r="J197" s="258">
        <f>J198</f>
        <v>25500</v>
      </c>
      <c r="K197" s="217">
        <f>K198</f>
        <v>25476.2</v>
      </c>
      <c r="L197" s="216">
        <f>L198</f>
        <v>25476.2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25500</v>
      </c>
      <c r="J198" s="216">
        <f>SUM(J199:J202)</f>
        <v>25500</v>
      </c>
      <c r="K198" s="216">
        <f>SUM(K199:K202)</f>
        <v>25476.2</v>
      </c>
      <c r="L198" s="216">
        <f>SUM(L199:L202)</f>
        <v>25476.2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1540300</v>
      </c>
      <c r="J370" s="268">
        <f>SUM(J35+J186)</f>
        <v>1217500</v>
      </c>
      <c r="K370" s="268">
        <f>SUM(K35+K186)</f>
        <v>1087828.2499999998</v>
      </c>
      <c r="L370" s="268">
        <f>SUM(L35+L186)</f>
        <v>1087828.2499999998</v>
      </c>
      <c r="M370"/>
    </row>
    <row r="371" spans="1:13" ht="18.75" customHeight="1">
      <c r="G371" s="218"/>
      <c r="H371" s="215"/>
      <c r="I371" s="300"/>
      <c r="J371" s="351"/>
      <c r="K371" s="351"/>
      <c r="L371" s="351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59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57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D373:G373"/>
    <mergeCell ref="A375:G375"/>
    <mergeCell ref="J375:L375"/>
    <mergeCell ref="D376:G376"/>
    <mergeCell ref="K376:L376"/>
    <mergeCell ref="I32:J32"/>
    <mergeCell ref="K32:K33"/>
    <mergeCell ref="L32:L33"/>
    <mergeCell ref="A34:F34"/>
    <mergeCell ref="A372:G372"/>
    <mergeCell ref="J372:L372"/>
    <mergeCell ref="I1:L1"/>
    <mergeCell ref="I2:L2"/>
    <mergeCell ref="A8:L8"/>
    <mergeCell ref="A11:L11"/>
    <mergeCell ref="G13:K13"/>
    <mergeCell ref="A27:I27"/>
    <mergeCell ref="K373:L373"/>
    <mergeCell ref="A23:L23"/>
    <mergeCell ref="A28:I28"/>
    <mergeCell ref="A10:L10"/>
    <mergeCell ref="G15:K15"/>
    <mergeCell ref="G19:K19"/>
    <mergeCell ref="A14:L14"/>
    <mergeCell ref="G16:K16"/>
    <mergeCell ref="B17:L17"/>
    <mergeCell ref="G20:K20"/>
    <mergeCell ref="E22:K22"/>
    <mergeCell ref="G30:H30"/>
    <mergeCell ref="A32:F33"/>
    <mergeCell ref="G32:G33"/>
    <mergeCell ref="H32:H33"/>
  </mergeCells>
  <pageMargins left="0.51181102362204722" right="0.31496062992125984" top="0.74803149606299213" bottom="0.74803149606299213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R378"/>
  <sheetViews>
    <sheetView topLeftCell="A186" zoomScaleNormal="100" zoomScaleSheetLayoutView="86" workbookViewId="0">
      <selection activeCell="G16" sqref="G16:K16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24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20"/>
      <c r="O1" s="320"/>
      <c r="P1" s="320"/>
      <c r="Q1" s="320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20"/>
      <c r="O2" s="320"/>
      <c r="P2" s="320"/>
      <c r="Q2" s="180"/>
    </row>
    <row r="3" spans="1:17" ht="13.5" customHeight="1">
      <c r="H3" s="181"/>
      <c r="I3" s="320" t="s">
        <v>399</v>
      </c>
      <c r="J3" s="320"/>
      <c r="K3" s="182"/>
      <c r="L3" s="182"/>
      <c r="M3" s="134"/>
      <c r="N3" s="320"/>
      <c r="O3" s="320"/>
      <c r="P3" s="320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20"/>
      <c r="Q4" s="183"/>
    </row>
    <row r="5" spans="1:17" ht="5.25" customHeight="1">
      <c r="H5" s="184"/>
      <c r="I5"/>
      <c r="J5" s="182"/>
      <c r="K5" s="182"/>
      <c r="L5" s="182"/>
      <c r="M5" s="134"/>
      <c r="N5" s="320"/>
      <c r="O5" s="320"/>
      <c r="P5" s="320"/>
      <c r="Q5" s="183"/>
    </row>
    <row r="6" spans="1:17" ht="3.75" customHeight="1">
      <c r="H6" s="184"/>
      <c r="I6"/>
      <c r="J6" s="185"/>
      <c r="K6" s="182"/>
      <c r="L6" s="182"/>
      <c r="M6" s="134"/>
      <c r="N6" s="320"/>
      <c r="O6" s="320"/>
      <c r="P6" s="320"/>
    </row>
    <row r="7" spans="1:17" ht="6.75" customHeight="1">
      <c r="H7" s="184"/>
      <c r="I7"/>
      <c r="K7" s="320"/>
      <c r="L7" s="320"/>
      <c r="M7" s="134"/>
      <c r="N7" s="320"/>
      <c r="O7" s="320"/>
      <c r="P7" s="320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28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22"/>
      <c r="B12" s="323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134"/>
    </row>
    <row r="13" spans="1:17" ht="14.25" customHeight="1">
      <c r="A13" s="322"/>
      <c r="B13" s="323"/>
      <c r="C13" s="323"/>
      <c r="D13" s="323"/>
      <c r="E13" s="323"/>
      <c r="F13" s="323"/>
      <c r="G13" s="405" t="s">
        <v>3</v>
      </c>
      <c r="H13" s="405"/>
      <c r="I13" s="405"/>
      <c r="J13" s="405"/>
      <c r="K13" s="405"/>
      <c r="L13" s="323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20"/>
      <c r="H21" s="320"/>
      <c r="I21" s="320"/>
      <c r="J21" s="320"/>
      <c r="K21" s="320"/>
    </row>
    <row r="22" spans="1:13">
      <c r="B22"/>
      <c r="C22"/>
      <c r="D22"/>
      <c r="E22" s="385" t="s">
        <v>6</v>
      </c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28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20"/>
      <c r="F26" s="325"/>
      <c r="I26" s="192"/>
      <c r="J26" s="192"/>
      <c r="K26" s="193" t="s">
        <v>9</v>
      </c>
      <c r="L26" s="191"/>
      <c r="M26" s="189"/>
    </row>
    <row r="27" spans="1:13" ht="12.75" customHeight="1">
      <c r="A27" s="387" t="s">
        <v>10</v>
      </c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29.1" customHeight="1">
      <c r="A28" s="387" t="s">
        <v>13</v>
      </c>
      <c r="B28" s="387"/>
      <c r="C28" s="387"/>
      <c r="D28" s="387"/>
      <c r="E28" s="387"/>
      <c r="F28" s="387"/>
      <c r="G28" s="387"/>
      <c r="H28" s="387"/>
      <c r="I28" s="387"/>
      <c r="J28" s="326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1498800</v>
      </c>
      <c r="J35" s="216">
        <f>SUM(J36+J47+J67+J88+J95+J115+J141+J160+J170)</f>
        <v>1176000</v>
      </c>
      <c r="K35" s="217">
        <f>SUM(K36+K47+K67+K88+K95+K115+K141+K160+K170)</f>
        <v>1046352.3999999999</v>
      </c>
      <c r="L35" s="216">
        <f>SUM(L36+L47+L67+L88+L95+L115+L141+L160+L170)</f>
        <v>1046352.3999999999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1045500</v>
      </c>
      <c r="K36" s="225">
        <f>SUM(K37+K43)</f>
        <v>944769.80999999994</v>
      </c>
      <c r="L36" s="226">
        <f>SUM(L37+L43)</f>
        <v>944769.80999999994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1030000</v>
      </c>
      <c r="K37" s="217">
        <f>SUM(K38)</f>
        <v>930377.08</v>
      </c>
      <c r="L37" s="216">
        <f>SUM(L38)</f>
        <v>930377.08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1030000</v>
      </c>
      <c r="K38" s="216">
        <f t="shared" si="0"/>
        <v>930377.08</v>
      </c>
      <c r="L38" s="216">
        <f t="shared" si="0"/>
        <v>930377.08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1030000</v>
      </c>
      <c r="K39" s="217">
        <f t="shared" si="0"/>
        <v>930377.08</v>
      </c>
      <c r="L39" s="217">
        <f t="shared" si="0"/>
        <v>930377.08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1030000</v>
      </c>
      <c r="K40" s="234">
        <v>930377.08</v>
      </c>
      <c r="L40" s="234">
        <v>930377.08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15500</v>
      </c>
      <c r="K43" s="217">
        <f t="shared" si="1"/>
        <v>14392.73</v>
      </c>
      <c r="L43" s="216">
        <f t="shared" si="1"/>
        <v>14392.73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15500</v>
      </c>
      <c r="K44" s="216">
        <f t="shared" si="1"/>
        <v>14392.73</v>
      </c>
      <c r="L44" s="216">
        <f t="shared" si="1"/>
        <v>14392.73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15500</v>
      </c>
      <c r="K45" s="216">
        <f t="shared" si="1"/>
        <v>14392.73</v>
      </c>
      <c r="L45" s="216">
        <f t="shared" si="1"/>
        <v>14392.73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15500</v>
      </c>
      <c r="K46" s="234">
        <v>14392.73</v>
      </c>
      <c r="L46" s="234">
        <v>14392.73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135200</v>
      </c>
      <c r="J47" s="239">
        <f t="shared" si="2"/>
        <v>112500</v>
      </c>
      <c r="K47" s="238">
        <f t="shared" si="2"/>
        <v>86312.56</v>
      </c>
      <c r="L47" s="238">
        <f t="shared" si="2"/>
        <v>86312.56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135200</v>
      </c>
      <c r="J48" s="217">
        <f t="shared" si="2"/>
        <v>112500</v>
      </c>
      <c r="K48" s="216">
        <f t="shared" si="2"/>
        <v>86312.56</v>
      </c>
      <c r="L48" s="217">
        <f t="shared" si="2"/>
        <v>86312.56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135200</v>
      </c>
      <c r="J49" s="217">
        <f t="shared" si="2"/>
        <v>112500</v>
      </c>
      <c r="K49" s="226">
        <f t="shared" si="2"/>
        <v>86312.56</v>
      </c>
      <c r="L49" s="226">
        <f t="shared" si="2"/>
        <v>86312.56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135200</v>
      </c>
      <c r="J50" s="245">
        <f>SUM(J51:J66)</f>
        <v>112500</v>
      </c>
      <c r="K50" s="246">
        <f>SUM(K51:K66)</f>
        <v>86312.56</v>
      </c>
      <c r="L50" s="246">
        <f>SUM(L51:L66)</f>
        <v>86312.56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800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9700</v>
      </c>
      <c r="K53" s="234">
        <v>9107.69</v>
      </c>
      <c r="L53" s="234">
        <v>9107.69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8200</v>
      </c>
      <c r="K54" s="234">
        <v>6496.22</v>
      </c>
      <c r="L54" s="234">
        <v>6496.22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1300</v>
      </c>
      <c r="J56" s="234">
        <v>1300</v>
      </c>
      <c r="K56" s="234">
        <v>1300</v>
      </c>
      <c r="L56" s="234">
        <v>1300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4500</v>
      </c>
      <c r="K58" s="235">
        <v>4000</v>
      </c>
      <c r="L58" s="235">
        <v>4000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4000</v>
      </c>
      <c r="J59" s="234">
        <v>4000</v>
      </c>
      <c r="K59" s="234">
        <v>2117.5500000000002</v>
      </c>
      <c r="L59" s="234">
        <v>2117.5500000000002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4000</v>
      </c>
      <c r="K60" s="234">
        <v>3400</v>
      </c>
      <c r="L60" s="234">
        <v>3400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29000</v>
      </c>
      <c r="K62" s="234">
        <v>15390.94</v>
      </c>
      <c r="L62" s="234">
        <v>15390.94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3500</v>
      </c>
      <c r="K63" s="234">
        <v>2189.13</v>
      </c>
      <c r="L63" s="234">
        <v>2189.13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57100</v>
      </c>
      <c r="J66" s="234">
        <v>47000</v>
      </c>
      <c r="K66" s="234">
        <v>41811.03</v>
      </c>
      <c r="L66" s="234">
        <v>41811.03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18000</v>
      </c>
      <c r="K141" s="217">
        <f>SUM(K142+K147+K155)</f>
        <v>15270.03</v>
      </c>
      <c r="L141" s="216">
        <f>SUM(L142+L147+L155)</f>
        <v>15270.03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18000</v>
      </c>
      <c r="K155" s="217">
        <f t="shared" si="15"/>
        <v>15270.03</v>
      </c>
      <c r="L155" s="216">
        <f t="shared" si="15"/>
        <v>15270.03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18000</v>
      </c>
      <c r="K156" s="246">
        <f t="shared" si="15"/>
        <v>15270.03</v>
      </c>
      <c r="L156" s="245">
        <f t="shared" si="15"/>
        <v>15270.03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18000</v>
      </c>
      <c r="K157" s="217">
        <f>SUM(K158:K159)</f>
        <v>15270.03</v>
      </c>
      <c r="L157" s="216">
        <f>SUM(L158:L159)</f>
        <v>15270.03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18000</v>
      </c>
      <c r="K158" s="274">
        <v>15270.03</v>
      </c>
      <c r="L158" s="274">
        <v>15270.03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1500</v>
      </c>
      <c r="J186" s="258">
        <f>SUM(J187+J240+J305)</f>
        <v>1500</v>
      </c>
      <c r="K186" s="217">
        <f>SUM(K187+K240+K305)</f>
        <v>1476.2</v>
      </c>
      <c r="L186" s="216">
        <f>SUM(L187+L240+L305)</f>
        <v>1476.2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1500</v>
      </c>
      <c r="J187" s="238">
        <f>SUM(J188+J211+J218+J230+J234)</f>
        <v>1500</v>
      </c>
      <c r="K187" s="238">
        <f>SUM(K188+K211+K218+K230+K234)</f>
        <v>1476.2</v>
      </c>
      <c r="L187" s="238">
        <f>SUM(L188+L211+L218+L230+L234)</f>
        <v>1476.2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1500</v>
      </c>
      <c r="J188" s="258">
        <f>SUM(J189+J192+J197+J203+J208)</f>
        <v>1500</v>
      </c>
      <c r="K188" s="217">
        <f>SUM(K189+K192+K197+K203+K208)</f>
        <v>1476.2</v>
      </c>
      <c r="L188" s="216">
        <f>SUM(L189+L192+L197+L203+L208)</f>
        <v>1476.2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1500</v>
      </c>
      <c r="J197" s="258">
        <f>J198</f>
        <v>1500</v>
      </c>
      <c r="K197" s="217">
        <f>K198</f>
        <v>1476.2</v>
      </c>
      <c r="L197" s="216">
        <f>L198</f>
        <v>1476.2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1500</v>
      </c>
      <c r="J198" s="216">
        <f>SUM(J199:J202)</f>
        <v>1500</v>
      </c>
      <c r="K198" s="216">
        <f>SUM(K199:K202)</f>
        <v>1476.2</v>
      </c>
      <c r="L198" s="216">
        <f>SUM(L199:L202)</f>
        <v>1476.2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1500300</v>
      </c>
      <c r="J370" s="268">
        <f>SUM(J35+J186)</f>
        <v>1177500</v>
      </c>
      <c r="K370" s="268">
        <f>SUM(K35+K186)</f>
        <v>1047828.5999999999</v>
      </c>
      <c r="L370" s="268">
        <f>SUM(L35+L186)</f>
        <v>1047828.5999999999</v>
      </c>
      <c r="M370"/>
    </row>
    <row r="371" spans="1:13" ht="18.75" customHeight="1">
      <c r="G371" s="218"/>
      <c r="H371" s="215"/>
      <c r="I371" s="300"/>
      <c r="J371" s="327"/>
      <c r="K371" s="327"/>
      <c r="L371" s="327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21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19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A375:G375"/>
    <mergeCell ref="J375:L375"/>
    <mergeCell ref="D376:G376"/>
    <mergeCell ref="K376:L376"/>
    <mergeCell ref="K373:L373"/>
    <mergeCell ref="K32:K33"/>
    <mergeCell ref="L32:L33"/>
    <mergeCell ref="A27:I27"/>
    <mergeCell ref="J372:L372"/>
    <mergeCell ref="D373:G373"/>
    <mergeCell ref="A28:I28"/>
    <mergeCell ref="G30:H30"/>
    <mergeCell ref="A32:F33"/>
    <mergeCell ref="G32:G33"/>
    <mergeCell ref="H32:H33"/>
    <mergeCell ref="I32:J32"/>
    <mergeCell ref="A34:F34"/>
    <mergeCell ref="A372:G372"/>
    <mergeCell ref="I1:L1"/>
    <mergeCell ref="I2:L2"/>
    <mergeCell ref="A8:L8"/>
    <mergeCell ref="A11:L11"/>
    <mergeCell ref="G13:K13"/>
    <mergeCell ref="A10:L10"/>
    <mergeCell ref="A23:L23"/>
    <mergeCell ref="A14:L14"/>
    <mergeCell ref="G16:K16"/>
    <mergeCell ref="B17:L17"/>
    <mergeCell ref="G20:K20"/>
    <mergeCell ref="E22:K22"/>
    <mergeCell ref="G15:K15"/>
    <mergeCell ref="G19:K19"/>
  </mergeCells>
  <pageMargins left="0.70866141732283472" right="0.11811023622047245" top="0.74803149606299213" bottom="0.74803149606299213" header="0.31496062992125984" footer="0.31496062992125984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R378"/>
  <sheetViews>
    <sheetView workbookViewId="0">
      <selection activeCell="G15" sqref="G15:K15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24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20"/>
      <c r="O1" s="320"/>
      <c r="P1" s="320"/>
      <c r="Q1" s="320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20"/>
      <c r="O2" s="320"/>
      <c r="P2" s="320"/>
      <c r="Q2" s="180"/>
    </row>
    <row r="3" spans="1:17" ht="13.5" customHeight="1">
      <c r="H3" s="181"/>
      <c r="I3" s="320" t="s">
        <v>399</v>
      </c>
      <c r="J3" s="320"/>
      <c r="K3" s="182"/>
      <c r="L3" s="182"/>
      <c r="M3" s="134"/>
      <c r="N3" s="320"/>
      <c r="O3" s="320"/>
      <c r="P3" s="320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20"/>
      <c r="Q4" s="183"/>
    </row>
    <row r="5" spans="1:17" ht="5.25" customHeight="1">
      <c r="H5" s="184"/>
      <c r="I5"/>
      <c r="J5" s="182"/>
      <c r="K5" s="182"/>
      <c r="L5" s="182"/>
      <c r="M5" s="134"/>
      <c r="N5" s="320"/>
      <c r="O5" s="320"/>
      <c r="P5" s="320"/>
      <c r="Q5" s="183"/>
    </row>
    <row r="6" spans="1:17" ht="3.75" customHeight="1">
      <c r="H6" s="184"/>
      <c r="I6"/>
      <c r="J6" s="185"/>
      <c r="K6" s="182"/>
      <c r="L6" s="182"/>
      <c r="M6" s="134"/>
      <c r="N6" s="320"/>
      <c r="O6" s="320"/>
      <c r="P6" s="320"/>
    </row>
    <row r="7" spans="1:17" ht="6.75" customHeight="1">
      <c r="H7" s="184"/>
      <c r="I7"/>
      <c r="K7" s="320"/>
      <c r="L7" s="320"/>
      <c r="M7" s="134"/>
      <c r="N7" s="320"/>
      <c r="O7" s="320"/>
      <c r="P7" s="320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28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22"/>
      <c r="B12" s="323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134"/>
    </row>
    <row r="13" spans="1:17" ht="14.25" customHeight="1">
      <c r="A13" s="322"/>
      <c r="B13" s="323"/>
      <c r="C13" s="323"/>
      <c r="D13" s="323"/>
      <c r="E13" s="323"/>
      <c r="F13" s="323"/>
      <c r="G13" s="405" t="s">
        <v>3</v>
      </c>
      <c r="H13" s="405"/>
      <c r="I13" s="405"/>
      <c r="J13" s="405"/>
      <c r="K13" s="405"/>
      <c r="L13" s="323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20"/>
      <c r="H21" s="320"/>
      <c r="I21" s="320"/>
      <c r="J21" s="320"/>
      <c r="K21" s="320"/>
    </row>
    <row r="22" spans="1:13">
      <c r="B22"/>
      <c r="C22"/>
      <c r="D22"/>
      <c r="E22" s="385" t="s">
        <v>6</v>
      </c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28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20"/>
      <c r="F26" s="325"/>
      <c r="I26" s="192"/>
      <c r="J26" s="192"/>
      <c r="K26" s="193" t="s">
        <v>9</v>
      </c>
      <c r="L26" s="191"/>
      <c r="M26" s="189"/>
    </row>
    <row r="27" spans="1:13" ht="12.75" customHeight="1">
      <c r="A27" s="387" t="s">
        <v>10</v>
      </c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43.5" customHeight="1">
      <c r="A28" s="387" t="s">
        <v>217</v>
      </c>
      <c r="B28" s="387"/>
      <c r="C28" s="387"/>
      <c r="D28" s="387"/>
      <c r="E28" s="387"/>
      <c r="F28" s="387"/>
      <c r="G28" s="387"/>
      <c r="H28" s="387"/>
      <c r="I28" s="387"/>
      <c r="J28" s="326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1000</v>
      </c>
      <c r="J35" s="216">
        <f>SUM(J36+J47+J67+J88+J95+J115+J141+J160+J170)</f>
        <v>1000</v>
      </c>
      <c r="K35" s="217">
        <f>SUM(K36+K47+K67+K88+K95+K115+K141+K160+K170)</f>
        <v>1000</v>
      </c>
      <c r="L35" s="216">
        <f>SUM(L36+L47+L67+L88+L95+L115+L141+L160+L170)</f>
        <v>1000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1000</v>
      </c>
      <c r="J47" s="239">
        <f t="shared" si="2"/>
        <v>1000</v>
      </c>
      <c r="K47" s="238">
        <f t="shared" si="2"/>
        <v>1000</v>
      </c>
      <c r="L47" s="238">
        <f t="shared" si="2"/>
        <v>1000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1000</v>
      </c>
      <c r="J48" s="217">
        <f t="shared" si="2"/>
        <v>1000</v>
      </c>
      <c r="K48" s="216">
        <f t="shared" si="2"/>
        <v>1000</v>
      </c>
      <c r="L48" s="217">
        <f t="shared" si="2"/>
        <v>1000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1000</v>
      </c>
      <c r="J49" s="217">
        <f t="shared" si="2"/>
        <v>1000</v>
      </c>
      <c r="K49" s="226">
        <f t="shared" si="2"/>
        <v>1000</v>
      </c>
      <c r="L49" s="226">
        <f t="shared" si="2"/>
        <v>1000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1000</v>
      </c>
      <c r="J50" s="245">
        <f>SUM(J51:J66)</f>
        <v>1000</v>
      </c>
      <c r="K50" s="246">
        <f>SUM(K51:K66)</f>
        <v>1000</v>
      </c>
      <c r="L50" s="246">
        <f>SUM(L51:L66)</f>
        <v>1000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hidden="1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0</v>
      </c>
      <c r="J59" s="234">
        <v>0</v>
      </c>
      <c r="K59" s="234">
        <v>0</v>
      </c>
      <c r="L59" s="234">
        <v>0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1000</v>
      </c>
      <c r="J66" s="234">
        <v>1000</v>
      </c>
      <c r="K66" s="234">
        <v>1000</v>
      </c>
      <c r="L66" s="234">
        <v>1000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24000</v>
      </c>
      <c r="J186" s="258">
        <f>SUM(J187+J240+J305)</f>
        <v>24000</v>
      </c>
      <c r="K186" s="217">
        <f>SUM(K187+K240+K305)</f>
        <v>24000</v>
      </c>
      <c r="L186" s="216">
        <f>SUM(L187+L240+L305)</f>
        <v>24000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24000</v>
      </c>
      <c r="J187" s="238">
        <f>SUM(J188+J211+J218+J230+J234)</f>
        <v>24000</v>
      </c>
      <c r="K187" s="238">
        <f>SUM(K188+K211+K218+K230+K234)</f>
        <v>24000</v>
      </c>
      <c r="L187" s="238">
        <f>SUM(L188+L211+L218+L230+L234)</f>
        <v>24000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24000</v>
      </c>
      <c r="J188" s="258">
        <f>SUM(J189+J192+J197+J203+J208)</f>
        <v>24000</v>
      </c>
      <c r="K188" s="217">
        <f>SUM(K189+K192+K197+K203+K208)</f>
        <v>24000</v>
      </c>
      <c r="L188" s="216">
        <f>SUM(L189+L192+L197+L203+L208)</f>
        <v>24000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24000</v>
      </c>
      <c r="J197" s="258">
        <f>J198</f>
        <v>24000</v>
      </c>
      <c r="K197" s="217">
        <f>K198</f>
        <v>24000</v>
      </c>
      <c r="L197" s="216">
        <f>L198</f>
        <v>24000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24000</v>
      </c>
      <c r="J198" s="216">
        <f>SUM(J199:J202)</f>
        <v>24000</v>
      </c>
      <c r="K198" s="216">
        <f>SUM(K199:K202)</f>
        <v>24000</v>
      </c>
      <c r="L198" s="216">
        <f>SUM(L199:L202)</f>
        <v>24000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25000</v>
      </c>
      <c r="J370" s="268">
        <f>SUM(J35+J186)</f>
        <v>25000</v>
      </c>
      <c r="K370" s="268">
        <f>SUM(K35+K186)</f>
        <v>25000</v>
      </c>
      <c r="L370" s="268">
        <f>SUM(L35+L186)</f>
        <v>25000</v>
      </c>
      <c r="M370"/>
    </row>
    <row r="371" spans="1:13" ht="18.75" customHeight="1">
      <c r="G371" s="218"/>
      <c r="H371" s="215"/>
      <c r="I371" s="300"/>
      <c r="J371" s="327"/>
      <c r="K371" s="327"/>
      <c r="L371" s="327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21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19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I1:L1"/>
    <mergeCell ref="I2:L2"/>
    <mergeCell ref="A8:L8"/>
    <mergeCell ref="A11:L11"/>
    <mergeCell ref="G13:K13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0866141732283472" right="0.70866141732283472" top="0.35433070866141736" bottom="0.15748031496062992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  <pageSetUpPr fitToPage="1"/>
  </sheetPr>
  <dimension ref="A1:R378"/>
  <sheetViews>
    <sheetView topLeftCell="A14" workbookViewId="0">
      <selection activeCell="A8" sqref="A8:L8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24" customWidth="1"/>
    <col min="7" max="7" width="34.28515625" style="179" customWidth="1"/>
    <col min="8" max="8" width="4.7109375" style="179" customWidth="1"/>
    <col min="9" max="9" width="10.7109375" style="179" customWidth="1"/>
    <col min="10" max="10" width="11.7109375" style="179" customWidth="1"/>
    <col min="11" max="11" width="11.5703125" style="179" customWidth="1"/>
    <col min="12" max="12" width="11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20"/>
      <c r="O1" s="320"/>
      <c r="P1" s="320"/>
      <c r="Q1" s="320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20"/>
      <c r="O2" s="320"/>
      <c r="P2" s="320"/>
      <c r="Q2" s="180"/>
    </row>
    <row r="3" spans="1:17" ht="13.5" customHeight="1">
      <c r="H3" s="181"/>
      <c r="I3" s="320" t="s">
        <v>399</v>
      </c>
      <c r="J3" s="320"/>
      <c r="K3" s="182"/>
      <c r="L3" s="182"/>
      <c r="M3" s="134"/>
      <c r="N3" s="320"/>
      <c r="O3" s="320"/>
      <c r="P3" s="320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20"/>
      <c r="Q4" s="183"/>
    </row>
    <row r="5" spans="1:17" ht="5.25" customHeight="1">
      <c r="H5" s="184"/>
      <c r="I5"/>
      <c r="J5" s="182"/>
      <c r="K5" s="182"/>
      <c r="L5" s="182"/>
      <c r="M5" s="134"/>
      <c r="N5" s="320"/>
      <c r="O5" s="320"/>
      <c r="P5" s="320"/>
      <c r="Q5" s="183"/>
    </row>
    <row r="6" spans="1:17" ht="3.75" customHeight="1">
      <c r="H6" s="184"/>
      <c r="I6"/>
      <c r="J6" s="185"/>
      <c r="K6" s="182"/>
      <c r="L6" s="182"/>
      <c r="M6" s="134"/>
      <c r="N6" s="320"/>
      <c r="O6" s="320"/>
      <c r="P6" s="320"/>
    </row>
    <row r="7" spans="1:17" ht="6.75" customHeight="1">
      <c r="H7" s="184"/>
      <c r="I7"/>
      <c r="K7" s="320"/>
      <c r="L7" s="320"/>
      <c r="M7" s="134"/>
      <c r="N7" s="320"/>
      <c r="O7" s="320"/>
      <c r="P7" s="320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28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22"/>
      <c r="B12" s="323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134"/>
    </row>
    <row r="13" spans="1:17" ht="14.25" customHeight="1">
      <c r="A13" s="322"/>
      <c r="B13" s="323"/>
      <c r="C13" s="323"/>
      <c r="D13" s="323"/>
      <c r="E13" s="323"/>
      <c r="F13" s="323"/>
      <c r="G13" s="405" t="s">
        <v>3</v>
      </c>
      <c r="H13" s="405"/>
      <c r="I13" s="405"/>
      <c r="J13" s="405"/>
      <c r="K13" s="405"/>
      <c r="L13" s="323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20"/>
      <c r="H21" s="320"/>
      <c r="I21" s="320"/>
      <c r="J21" s="320"/>
      <c r="K21" s="320"/>
    </row>
    <row r="22" spans="1:13">
      <c r="B22"/>
      <c r="C22"/>
      <c r="D22"/>
      <c r="E22" s="385" t="s">
        <v>393</v>
      </c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28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20"/>
      <c r="F26" s="325"/>
      <c r="I26" s="192"/>
      <c r="J26" s="192"/>
      <c r="K26" s="193" t="s">
        <v>9</v>
      </c>
      <c r="L26" s="191"/>
      <c r="M26" s="189"/>
    </row>
    <row r="27" spans="1:13" ht="12.75" customHeight="1">
      <c r="A27" s="387" t="s">
        <v>394</v>
      </c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29.1" customHeight="1">
      <c r="A28" s="387" t="s">
        <v>395</v>
      </c>
      <c r="B28" s="387"/>
      <c r="C28" s="387"/>
      <c r="D28" s="387"/>
      <c r="E28" s="387"/>
      <c r="F28" s="387"/>
      <c r="G28" s="387"/>
      <c r="H28" s="387"/>
      <c r="I28" s="387"/>
      <c r="J28" s="326" t="s">
        <v>14</v>
      </c>
      <c r="K28" s="195" t="s">
        <v>396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 t="s">
        <v>19</v>
      </c>
      <c r="J30" s="201" t="s">
        <v>21</v>
      </c>
      <c r="K30" s="202" t="s">
        <v>21</v>
      </c>
      <c r="L30" s="202" t="s">
        <v>20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15000</v>
      </c>
      <c r="J35" s="216">
        <f>SUM(J36+J47+J67+J88+J95+J115+J141+J160+J170)</f>
        <v>15000</v>
      </c>
      <c r="K35" s="217">
        <f>SUM(K36+K47+K67+K88+K95+K115+K141+K160+K170)</f>
        <v>14999.65</v>
      </c>
      <c r="L35" s="216">
        <f>SUM(L36+L47+L67+L88+L95+L115+L141+L160+L170)</f>
        <v>14999.65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15000</v>
      </c>
      <c r="J47" s="239">
        <f t="shared" si="2"/>
        <v>15000</v>
      </c>
      <c r="K47" s="238">
        <f t="shared" si="2"/>
        <v>14999.65</v>
      </c>
      <c r="L47" s="238">
        <f t="shared" si="2"/>
        <v>14999.65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15000</v>
      </c>
      <c r="J48" s="217">
        <f t="shared" si="2"/>
        <v>15000</v>
      </c>
      <c r="K48" s="216">
        <f t="shared" si="2"/>
        <v>14999.65</v>
      </c>
      <c r="L48" s="217">
        <f t="shared" si="2"/>
        <v>14999.65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15000</v>
      </c>
      <c r="J49" s="217">
        <f t="shared" si="2"/>
        <v>15000</v>
      </c>
      <c r="K49" s="226">
        <f t="shared" si="2"/>
        <v>14999.65</v>
      </c>
      <c r="L49" s="226">
        <f t="shared" si="2"/>
        <v>14999.65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15000</v>
      </c>
      <c r="J50" s="245">
        <f>SUM(J51:J66)</f>
        <v>15000</v>
      </c>
      <c r="K50" s="246">
        <f>SUM(K51:K66)</f>
        <v>14999.65</v>
      </c>
      <c r="L50" s="246">
        <f>SUM(L51:L66)</f>
        <v>14999.65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15000</v>
      </c>
      <c r="J59" s="234">
        <v>15000</v>
      </c>
      <c r="K59" s="234">
        <v>14999.65</v>
      </c>
      <c r="L59" s="234">
        <v>14999.65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hidden="1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0</v>
      </c>
      <c r="J66" s="234">
        <v>0</v>
      </c>
      <c r="K66" s="234">
        <v>0</v>
      </c>
      <c r="L66" s="234">
        <v>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hidden="1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0</v>
      </c>
      <c r="J186" s="258">
        <f>SUM(J187+J240+J305)</f>
        <v>0</v>
      </c>
      <c r="K186" s="217">
        <f>SUM(K187+K240+K305)</f>
        <v>0</v>
      </c>
      <c r="L186" s="216">
        <f>SUM(L187+L240+L305)</f>
        <v>0</v>
      </c>
      <c r="M186"/>
    </row>
    <row r="187" spans="1:13" ht="34.5" hidden="1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0</v>
      </c>
      <c r="J187" s="238">
        <f>SUM(J188+J211+J218+J230+J234)</f>
        <v>0</v>
      </c>
      <c r="K187" s="238">
        <f>SUM(K188+K211+K218+K230+K234)</f>
        <v>0</v>
      </c>
      <c r="L187" s="238">
        <f>SUM(L188+L211+L218+L230+L234)</f>
        <v>0</v>
      </c>
      <c r="M187"/>
    </row>
    <row r="188" spans="1:13" ht="30.75" hidden="1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0</v>
      </c>
      <c r="J188" s="258">
        <f>SUM(J189+J192+J197+J203+J208)</f>
        <v>0</v>
      </c>
      <c r="K188" s="217">
        <f>SUM(K189+K192+K197+K203+K208)</f>
        <v>0</v>
      </c>
      <c r="L188" s="216">
        <f>SUM(L189+L192+L197+L203+L208)</f>
        <v>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15000</v>
      </c>
      <c r="J370" s="268">
        <f>SUM(J35+J186)</f>
        <v>15000</v>
      </c>
      <c r="K370" s="268">
        <f>SUM(K35+K186)</f>
        <v>14999.65</v>
      </c>
      <c r="L370" s="268">
        <f>SUM(L35+L186)</f>
        <v>14999.65</v>
      </c>
      <c r="M370"/>
    </row>
    <row r="371" spans="1:13" ht="18.75" customHeight="1">
      <c r="G371" s="218"/>
      <c r="H371" s="215"/>
      <c r="I371" s="300"/>
      <c r="J371" s="327"/>
      <c r="K371" s="327"/>
      <c r="L371" s="327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21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19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L32:L33"/>
    <mergeCell ref="A34:F34"/>
    <mergeCell ref="A372:G372"/>
    <mergeCell ref="J372:L372"/>
    <mergeCell ref="D373:G373"/>
    <mergeCell ref="G15:K15"/>
    <mergeCell ref="G19:K19"/>
    <mergeCell ref="A14:L14"/>
    <mergeCell ref="G16:K16"/>
    <mergeCell ref="G30:H30"/>
    <mergeCell ref="I1:L1"/>
    <mergeCell ref="I2:L2"/>
    <mergeCell ref="A8:L8"/>
    <mergeCell ref="A11:L11"/>
    <mergeCell ref="G13:K13"/>
    <mergeCell ref="A10:L10"/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</mergeCells>
  <pageMargins left="0.31496062992125984" right="0" top="0.55118110236220474" bottom="0.15748031496062992" header="0.31496062992125984" footer="0.31496062992125984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R378"/>
  <sheetViews>
    <sheetView zoomScaleNormal="100" workbookViewId="0">
      <selection activeCell="G15" sqref="G15:K15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32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38"/>
      <c r="O1" s="338"/>
      <c r="P1" s="338"/>
      <c r="Q1" s="338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38"/>
      <c r="O2" s="338"/>
      <c r="P2" s="338"/>
      <c r="Q2" s="180"/>
    </row>
    <row r="3" spans="1:17" ht="13.5" customHeight="1">
      <c r="H3" s="181"/>
      <c r="I3" s="338" t="s">
        <v>399</v>
      </c>
      <c r="J3" s="338"/>
      <c r="K3" s="182"/>
      <c r="L3" s="182"/>
      <c r="M3" s="134"/>
      <c r="N3" s="338"/>
      <c r="O3" s="338"/>
      <c r="P3" s="338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38"/>
      <c r="Q4" s="183"/>
    </row>
    <row r="5" spans="1:17" ht="5.25" customHeight="1">
      <c r="H5" s="184"/>
      <c r="I5"/>
      <c r="J5" s="182"/>
      <c r="K5" s="182"/>
      <c r="L5" s="182"/>
      <c r="M5" s="134"/>
      <c r="N5" s="338"/>
      <c r="O5" s="338"/>
      <c r="P5" s="338"/>
      <c r="Q5" s="183"/>
    </row>
    <row r="6" spans="1:17" ht="3.75" customHeight="1">
      <c r="H6" s="184"/>
      <c r="I6"/>
      <c r="J6" s="185"/>
      <c r="K6" s="182"/>
      <c r="L6" s="182"/>
      <c r="M6" s="134"/>
      <c r="N6" s="338"/>
      <c r="O6" s="338"/>
      <c r="P6" s="338"/>
    </row>
    <row r="7" spans="1:17" ht="6.75" customHeight="1">
      <c r="H7" s="184"/>
      <c r="I7"/>
      <c r="K7" s="338"/>
      <c r="L7" s="338"/>
      <c r="M7" s="134"/>
      <c r="N7" s="338"/>
      <c r="O7" s="338"/>
      <c r="P7" s="338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40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35"/>
      <c r="B12" s="336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134"/>
    </row>
    <row r="13" spans="1:17" ht="14.25" customHeight="1">
      <c r="A13" s="335"/>
      <c r="B13" s="336"/>
      <c r="C13" s="336"/>
      <c r="D13" s="336"/>
      <c r="E13" s="336"/>
      <c r="F13" s="336"/>
      <c r="G13" s="405" t="s">
        <v>3</v>
      </c>
      <c r="H13" s="405"/>
      <c r="I13" s="405"/>
      <c r="J13" s="405"/>
      <c r="K13" s="405"/>
      <c r="L13" s="336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38"/>
      <c r="H21" s="338"/>
      <c r="I21" s="338"/>
      <c r="J21" s="338"/>
      <c r="K21" s="338"/>
    </row>
    <row r="22" spans="1:13">
      <c r="B22"/>
      <c r="C22"/>
      <c r="D22"/>
      <c r="E22" s="385" t="s">
        <v>6</v>
      </c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40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38"/>
      <c r="F26" s="333"/>
      <c r="I26" s="192"/>
      <c r="J26" s="192"/>
      <c r="K26" s="193" t="s">
        <v>9</v>
      </c>
      <c r="L26" s="191"/>
      <c r="M26" s="189"/>
    </row>
    <row r="27" spans="1:13" ht="12.75" customHeight="1">
      <c r="A27" s="387" t="s">
        <v>10</v>
      </c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29.1" customHeight="1">
      <c r="A28" s="387" t="s">
        <v>13</v>
      </c>
      <c r="B28" s="387"/>
      <c r="C28" s="387"/>
      <c r="D28" s="387"/>
      <c r="E28" s="387"/>
      <c r="F28" s="387"/>
      <c r="G28" s="387"/>
      <c r="H28" s="387"/>
      <c r="I28" s="387"/>
      <c r="J28" s="334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219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220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hidden="1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0</v>
      </c>
      <c r="J35" s="216">
        <f>SUM(J36+J47+J67+J88+J95+J115+J141+J160+J170)</f>
        <v>0</v>
      </c>
      <c r="K35" s="217">
        <f>SUM(K36+K47+K67+K88+K95+K115+K141+K160+K170)</f>
        <v>0</v>
      </c>
      <c r="L35" s="216">
        <f>SUM(L36+L47+L67+L88+L95+L115+L141+L160+L170)</f>
        <v>0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hidden="1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0</v>
      </c>
      <c r="J47" s="239">
        <f t="shared" si="2"/>
        <v>0</v>
      </c>
      <c r="K47" s="238">
        <f t="shared" si="2"/>
        <v>0</v>
      </c>
      <c r="L47" s="238">
        <f t="shared" si="2"/>
        <v>0</v>
      </c>
      <c r="M47"/>
    </row>
    <row r="48" spans="1:18" ht="27" hidden="1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0</v>
      </c>
      <c r="J48" s="217">
        <f t="shared" si="2"/>
        <v>0</v>
      </c>
      <c r="K48" s="216">
        <f t="shared" si="2"/>
        <v>0</v>
      </c>
      <c r="L48" s="217">
        <f t="shared" si="2"/>
        <v>0</v>
      </c>
      <c r="M48"/>
      <c r="Q48"/>
      <c r="R48" s="232"/>
    </row>
    <row r="49" spans="1:18" ht="15.75" hidden="1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0</v>
      </c>
      <c r="J49" s="217">
        <f t="shared" si="2"/>
        <v>0</v>
      </c>
      <c r="K49" s="226">
        <f t="shared" si="2"/>
        <v>0</v>
      </c>
      <c r="L49" s="226">
        <f t="shared" si="2"/>
        <v>0</v>
      </c>
      <c r="M49"/>
      <c r="Q49" s="232"/>
      <c r="R49"/>
    </row>
    <row r="50" spans="1:18" ht="24.75" hidden="1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0</v>
      </c>
      <c r="J50" s="245">
        <f>SUM(J51:J66)</f>
        <v>0</v>
      </c>
      <c r="K50" s="246">
        <f>SUM(K51:K66)</f>
        <v>0</v>
      </c>
      <c r="L50" s="246">
        <f>SUM(L51:L66)</f>
        <v>0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hidden="1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0</v>
      </c>
      <c r="J59" s="234">
        <v>0</v>
      </c>
      <c r="K59" s="234">
        <v>0</v>
      </c>
      <c r="L59" s="234">
        <v>0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hidden="1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0</v>
      </c>
      <c r="J66" s="234">
        <v>0</v>
      </c>
      <c r="K66" s="234">
        <v>0</v>
      </c>
      <c r="L66" s="234">
        <v>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82972</v>
      </c>
      <c r="J186" s="258">
        <f>SUM(J187+J240+J305)</f>
        <v>62229</v>
      </c>
      <c r="K186" s="217">
        <f>SUM(K187+K240+K305)</f>
        <v>62229</v>
      </c>
      <c r="L186" s="216">
        <f>SUM(L187+L240+L305)</f>
        <v>62229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82972</v>
      </c>
      <c r="J187" s="238">
        <f>SUM(J188+J211+J218+J230+J234)</f>
        <v>62229</v>
      </c>
      <c r="K187" s="238">
        <f>SUM(K188+K211+K218+K230+K234)</f>
        <v>62229</v>
      </c>
      <c r="L187" s="238">
        <f>SUM(L188+L211+L218+L230+L234)</f>
        <v>62229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82972</v>
      </c>
      <c r="J188" s="258">
        <f>SUM(J189+J192+J197+J203+J208)</f>
        <v>62229</v>
      </c>
      <c r="K188" s="217">
        <f>SUM(K189+K192+K197+K203+K208)</f>
        <v>62229</v>
      </c>
      <c r="L188" s="216">
        <f>SUM(L189+L192+L197+L203+L208)</f>
        <v>62229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82972</v>
      </c>
      <c r="J208" s="258">
        <f t="shared" si="19"/>
        <v>62229</v>
      </c>
      <c r="K208" s="217">
        <f t="shared" si="19"/>
        <v>62229</v>
      </c>
      <c r="L208" s="216">
        <f t="shared" si="19"/>
        <v>62229</v>
      </c>
      <c r="M208"/>
    </row>
    <row r="209" spans="1:16" ht="26.25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82972</v>
      </c>
      <c r="J209" s="217">
        <f t="shared" si="19"/>
        <v>62229</v>
      </c>
      <c r="K209" s="217">
        <f t="shared" si="19"/>
        <v>62229</v>
      </c>
      <c r="L209" s="217">
        <f t="shared" si="19"/>
        <v>62229</v>
      </c>
      <c r="M209"/>
    </row>
    <row r="210" spans="1:16" ht="27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82972</v>
      </c>
      <c r="J210" s="235">
        <v>62229</v>
      </c>
      <c r="K210" s="235">
        <v>62229</v>
      </c>
      <c r="L210" s="235">
        <v>62229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82972</v>
      </c>
      <c r="J370" s="268">
        <f>SUM(J35+J186)</f>
        <v>62229</v>
      </c>
      <c r="K370" s="268">
        <f>SUM(K35+K186)</f>
        <v>62229</v>
      </c>
      <c r="L370" s="268">
        <f>SUM(L35+L186)</f>
        <v>62229</v>
      </c>
      <c r="M370"/>
    </row>
    <row r="371" spans="1:13" ht="18.75" customHeight="1">
      <c r="G371" s="218"/>
      <c r="H371" s="215"/>
      <c r="I371" s="300"/>
      <c r="J371" s="331"/>
      <c r="K371" s="331"/>
      <c r="L371" s="331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39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37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I1:L1"/>
    <mergeCell ref="I2:L2"/>
    <mergeCell ref="A8:L8"/>
    <mergeCell ref="A11:L11"/>
    <mergeCell ref="G13:K13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" right="0.7" top="0.75" bottom="0.75" header="0.3" footer="0.3"/>
  <pageSetup paperSize="9" scale="7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R378"/>
  <sheetViews>
    <sheetView topLeftCell="A8" zoomScaleNormal="100" workbookViewId="0">
      <selection activeCell="I30" sqref="I30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10" customWidth="1"/>
    <col min="7" max="7" width="34.28515625" style="179" customWidth="1"/>
    <col min="8" max="8" width="4.7109375" style="179" customWidth="1"/>
    <col min="9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00" t="s">
        <v>397</v>
      </c>
      <c r="J1" s="400"/>
      <c r="K1" s="400"/>
      <c r="L1" s="400"/>
      <c r="M1" s="134"/>
      <c r="N1" s="306"/>
      <c r="O1" s="306"/>
      <c r="P1" s="306"/>
      <c r="Q1" s="306"/>
    </row>
    <row r="2" spans="1:17" ht="22.5" customHeight="1">
      <c r="H2" s="133"/>
      <c r="I2" s="401" t="s">
        <v>398</v>
      </c>
      <c r="J2" s="401"/>
      <c r="K2" s="401"/>
      <c r="L2" s="401"/>
      <c r="M2" s="134"/>
      <c r="N2" s="306"/>
      <c r="O2" s="306"/>
      <c r="P2" s="306"/>
      <c r="Q2" s="180"/>
    </row>
    <row r="3" spans="1:17" ht="13.5" customHeight="1">
      <c r="H3" s="181"/>
      <c r="I3" s="306" t="s">
        <v>399</v>
      </c>
      <c r="J3" s="306"/>
      <c r="K3" s="182"/>
      <c r="L3" s="182"/>
      <c r="M3" s="134"/>
      <c r="N3" s="306"/>
      <c r="O3" s="306"/>
      <c r="P3" s="306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06"/>
      <c r="Q4" s="183"/>
    </row>
    <row r="5" spans="1:17" ht="5.25" customHeight="1">
      <c r="H5" s="184"/>
      <c r="I5"/>
      <c r="J5" s="182"/>
      <c r="K5" s="182"/>
      <c r="L5" s="182"/>
      <c r="M5" s="134"/>
      <c r="N5" s="306"/>
      <c r="O5" s="306"/>
      <c r="P5" s="306"/>
      <c r="Q5" s="183"/>
    </row>
    <row r="6" spans="1:17" ht="3.75" customHeight="1">
      <c r="H6" s="184"/>
      <c r="I6"/>
      <c r="J6" s="185"/>
      <c r="K6" s="182"/>
      <c r="L6" s="182"/>
      <c r="M6" s="134"/>
      <c r="N6" s="306"/>
      <c r="O6" s="306"/>
      <c r="P6" s="306"/>
    </row>
    <row r="7" spans="1:17" ht="6.75" customHeight="1">
      <c r="H7" s="184"/>
      <c r="I7"/>
      <c r="K7" s="306"/>
      <c r="L7" s="306"/>
      <c r="M7" s="134"/>
      <c r="N7" s="306"/>
      <c r="O7" s="306"/>
      <c r="P7" s="306"/>
      <c r="Q7" s="186"/>
    </row>
    <row r="8" spans="1:17" ht="18" customHeight="1">
      <c r="A8" s="402" t="s">
        <v>417</v>
      </c>
      <c r="B8" s="402"/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14"/>
      <c r="M9" s="134"/>
    </row>
    <row r="10" spans="1:17" ht="18" customHeight="1">
      <c r="A10" s="406" t="s">
        <v>1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134"/>
    </row>
    <row r="11" spans="1:17" ht="18.75" customHeight="1">
      <c r="A11" s="403" t="s">
        <v>2</v>
      </c>
      <c r="B11" s="404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134"/>
    </row>
    <row r="12" spans="1:17" ht="7.5" customHeight="1">
      <c r="A12" s="308"/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134"/>
    </row>
    <row r="13" spans="1:17" ht="14.25" customHeight="1">
      <c r="A13" s="308"/>
      <c r="B13" s="309"/>
      <c r="C13" s="309"/>
      <c r="D13" s="309"/>
      <c r="E13" s="309"/>
      <c r="F13" s="309"/>
      <c r="G13" s="405" t="s">
        <v>3</v>
      </c>
      <c r="H13" s="405"/>
      <c r="I13" s="405"/>
      <c r="J13" s="405"/>
      <c r="K13" s="405"/>
      <c r="L13" s="309"/>
      <c r="M13" s="134"/>
    </row>
    <row r="14" spans="1:17" ht="16.5" customHeight="1">
      <c r="A14" s="383" t="s">
        <v>418</v>
      </c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134"/>
      <c r="P14" s="179" t="s">
        <v>218</v>
      </c>
    </row>
    <row r="15" spans="1:17" ht="15.75" customHeight="1">
      <c r="G15" s="407" t="s">
        <v>419</v>
      </c>
      <c r="H15" s="407"/>
      <c r="I15" s="407"/>
      <c r="J15" s="407"/>
      <c r="K15" s="407"/>
      <c r="M15" s="134"/>
    </row>
    <row r="16" spans="1:17" ht="12" customHeight="1">
      <c r="G16" s="408" t="s">
        <v>400</v>
      </c>
      <c r="H16" s="408"/>
      <c r="I16" s="408"/>
      <c r="J16" s="408"/>
      <c r="K16" s="408"/>
    </row>
    <row r="17" spans="1:13" ht="12" customHeight="1">
      <c r="B17" s="383" t="s">
        <v>4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</row>
    <row r="18" spans="1:13" ht="12" customHeight="1"/>
    <row r="19" spans="1:13" ht="12.75" customHeight="1">
      <c r="G19" s="407" t="s">
        <v>422</v>
      </c>
      <c r="H19" s="407"/>
      <c r="I19" s="407"/>
      <c r="J19" s="407"/>
      <c r="K19" s="407"/>
    </row>
    <row r="20" spans="1:13" ht="11.25" customHeight="1">
      <c r="G20" s="384" t="s">
        <v>5</v>
      </c>
      <c r="H20" s="384"/>
      <c r="I20" s="384"/>
      <c r="J20" s="384"/>
      <c r="K20" s="384"/>
    </row>
    <row r="21" spans="1:13" ht="11.25" customHeight="1">
      <c r="G21" s="306"/>
      <c r="H21" s="306"/>
      <c r="I21" s="306"/>
      <c r="J21" s="306"/>
      <c r="K21" s="306"/>
    </row>
    <row r="22" spans="1:13">
      <c r="B22"/>
      <c r="C22"/>
      <c r="D22"/>
      <c r="E22" s="385" t="s">
        <v>6</v>
      </c>
      <c r="F22" s="385"/>
      <c r="G22" s="385"/>
      <c r="H22" s="385"/>
      <c r="I22" s="385"/>
      <c r="J22" s="385"/>
      <c r="K22" s="385"/>
      <c r="L22"/>
    </row>
    <row r="23" spans="1:13" ht="12" customHeight="1">
      <c r="A23" s="386" t="s">
        <v>7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189"/>
    </row>
    <row r="24" spans="1:13" ht="12" customHeight="1">
      <c r="F24" s="179"/>
      <c r="J24" s="136"/>
      <c r="K24" s="314"/>
      <c r="L24" s="138" t="s">
        <v>8</v>
      </c>
      <c r="M24" s="189"/>
    </row>
    <row r="25" spans="1:13" ht="11.25" customHeight="1">
      <c r="F25" s="179"/>
      <c r="J25" s="190" t="s">
        <v>401</v>
      </c>
      <c r="K25" s="181"/>
      <c r="L25" s="191"/>
      <c r="M25" s="189"/>
    </row>
    <row r="26" spans="1:13" ht="12" customHeight="1">
      <c r="E26" s="306"/>
      <c r="F26" s="311"/>
      <c r="I26" s="192"/>
      <c r="J26" s="192"/>
      <c r="K26" s="193" t="s">
        <v>9</v>
      </c>
      <c r="L26" s="191"/>
      <c r="M26" s="189"/>
    </row>
    <row r="27" spans="1:13" ht="12.75" customHeight="1">
      <c r="A27" s="387" t="s">
        <v>10</v>
      </c>
      <c r="B27" s="387"/>
      <c r="C27" s="387"/>
      <c r="D27" s="387"/>
      <c r="E27" s="387"/>
      <c r="F27" s="387"/>
      <c r="G27" s="387"/>
      <c r="H27" s="387"/>
      <c r="I27" s="387"/>
      <c r="K27" s="193" t="s">
        <v>11</v>
      </c>
      <c r="L27" s="194" t="s">
        <v>12</v>
      </c>
      <c r="M27" s="189"/>
    </row>
    <row r="28" spans="1:13" ht="29.1" customHeight="1">
      <c r="A28" s="387" t="s">
        <v>13</v>
      </c>
      <c r="B28" s="387"/>
      <c r="C28" s="387"/>
      <c r="D28" s="387"/>
      <c r="E28" s="387"/>
      <c r="F28" s="387"/>
      <c r="G28" s="387"/>
      <c r="H28" s="387"/>
      <c r="I28" s="387"/>
      <c r="J28" s="312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221</v>
      </c>
      <c r="I29" s="198"/>
      <c r="J29" s="199"/>
      <c r="K29" s="191"/>
      <c r="L29" s="191"/>
      <c r="M29" s="189"/>
    </row>
    <row r="30" spans="1:13" ht="13.5" customHeight="1">
      <c r="F30" s="179"/>
      <c r="G30" s="409" t="s">
        <v>18</v>
      </c>
      <c r="H30" s="409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388" t="s">
        <v>24</v>
      </c>
      <c r="B32" s="389"/>
      <c r="C32" s="389"/>
      <c r="D32" s="389"/>
      <c r="E32" s="389"/>
      <c r="F32" s="389"/>
      <c r="G32" s="392" t="s">
        <v>25</v>
      </c>
      <c r="H32" s="394" t="s">
        <v>26</v>
      </c>
      <c r="I32" s="396" t="s">
        <v>27</v>
      </c>
      <c r="J32" s="397"/>
      <c r="K32" s="398" t="s">
        <v>28</v>
      </c>
      <c r="L32" s="410" t="s">
        <v>29</v>
      </c>
      <c r="M32" s="208"/>
    </row>
    <row r="33" spans="1:18" ht="46.5" customHeight="1">
      <c r="A33" s="390"/>
      <c r="B33" s="391"/>
      <c r="C33" s="391"/>
      <c r="D33" s="391"/>
      <c r="E33" s="391"/>
      <c r="F33" s="391"/>
      <c r="G33" s="393"/>
      <c r="H33" s="395"/>
      <c r="I33" s="209" t="s">
        <v>30</v>
      </c>
      <c r="J33" s="210" t="s">
        <v>31</v>
      </c>
      <c r="K33" s="399"/>
      <c r="L33" s="411"/>
    </row>
    <row r="34" spans="1:18" ht="11.25" customHeight="1">
      <c r="A34" s="412" t="s">
        <v>32</v>
      </c>
      <c r="B34" s="413"/>
      <c r="C34" s="413"/>
      <c r="D34" s="413"/>
      <c r="E34" s="413"/>
      <c r="F34" s="41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15000</v>
      </c>
      <c r="J35" s="216">
        <f>SUM(J36+J47+J67+J88+J95+J115+J141+J160+J170)</f>
        <v>12600</v>
      </c>
      <c r="K35" s="217">
        <f>SUM(K36+K47+K67+K88+K95+K115+K141+K160+K170)</f>
        <v>8474.86</v>
      </c>
      <c r="L35" s="216">
        <f>SUM(L36+L47+L67+L88+L95+L115+L141+L160+L170)</f>
        <v>8474.86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15000</v>
      </c>
      <c r="J47" s="239">
        <f t="shared" si="2"/>
        <v>12600</v>
      </c>
      <c r="K47" s="238">
        <f t="shared" si="2"/>
        <v>8474.86</v>
      </c>
      <c r="L47" s="238">
        <f t="shared" si="2"/>
        <v>8474.86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15000</v>
      </c>
      <c r="J48" s="217">
        <f t="shared" si="2"/>
        <v>12600</v>
      </c>
      <c r="K48" s="216">
        <f t="shared" si="2"/>
        <v>8474.86</v>
      </c>
      <c r="L48" s="217">
        <f t="shared" si="2"/>
        <v>8474.86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15000</v>
      </c>
      <c r="J49" s="217">
        <f t="shared" si="2"/>
        <v>12600</v>
      </c>
      <c r="K49" s="226">
        <f t="shared" si="2"/>
        <v>8474.86</v>
      </c>
      <c r="L49" s="226">
        <f t="shared" si="2"/>
        <v>8474.86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15000</v>
      </c>
      <c r="J50" s="245">
        <f>SUM(J51:J66)</f>
        <v>12600</v>
      </c>
      <c r="K50" s="246">
        <f>SUM(K51:K66)</f>
        <v>8474.86</v>
      </c>
      <c r="L50" s="246">
        <f>SUM(L51:L66)</f>
        <v>8474.86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200</v>
      </c>
      <c r="J56" s="234">
        <v>200</v>
      </c>
      <c r="K56" s="234">
        <v>200</v>
      </c>
      <c r="L56" s="234">
        <v>200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7500</v>
      </c>
      <c r="J59" s="234">
        <v>6100</v>
      </c>
      <c r="K59" s="234">
        <v>3844.31</v>
      </c>
      <c r="L59" s="234">
        <v>3844.31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402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7300</v>
      </c>
      <c r="J66" s="234">
        <v>6300</v>
      </c>
      <c r="K66" s="234">
        <v>4430.55</v>
      </c>
      <c r="L66" s="234">
        <v>4430.55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403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404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hidden="1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0</v>
      </c>
      <c r="J186" s="258">
        <f>SUM(J187+J240+J305)</f>
        <v>0</v>
      </c>
      <c r="K186" s="217">
        <f>SUM(K187+K240+K305)</f>
        <v>0</v>
      </c>
      <c r="L186" s="216">
        <f>SUM(L187+L240+L305)</f>
        <v>0</v>
      </c>
      <c r="M186"/>
    </row>
    <row r="187" spans="1:13" ht="34.5" hidden="1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0</v>
      </c>
      <c r="J187" s="238">
        <f>SUM(J188+J211+J218+J230+J234)</f>
        <v>0</v>
      </c>
      <c r="K187" s="238">
        <f>SUM(K188+K211+K218+K230+K234)</f>
        <v>0</v>
      </c>
      <c r="L187" s="238">
        <f>SUM(L188+L211+L218+L230+L234)</f>
        <v>0</v>
      </c>
      <c r="M187"/>
    </row>
    <row r="188" spans="1:13" ht="30.75" hidden="1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0</v>
      </c>
      <c r="J188" s="258">
        <f>SUM(J189+J192+J197+J203+J208)</f>
        <v>0</v>
      </c>
      <c r="K188" s="217">
        <f>SUM(K189+K192+K197+K203+K208)</f>
        <v>0</v>
      </c>
      <c r="L188" s="216">
        <f>SUM(L189+L192+L197+L203+L208)</f>
        <v>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405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406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407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408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408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408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409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15000</v>
      </c>
      <c r="J370" s="268">
        <f>SUM(J35+J186)</f>
        <v>12600</v>
      </c>
      <c r="K370" s="268">
        <f>SUM(K35+K186)</f>
        <v>8474.86</v>
      </c>
      <c r="L370" s="268">
        <f>SUM(L35+L186)</f>
        <v>8474.86</v>
      </c>
      <c r="M370"/>
    </row>
    <row r="371" spans="1:13" ht="18.75" customHeight="1">
      <c r="G371" s="218"/>
      <c r="H371" s="215"/>
      <c r="I371" s="300"/>
      <c r="J371" s="313"/>
      <c r="K371" s="313"/>
      <c r="L371" s="313"/>
    </row>
    <row r="372" spans="1:13" ht="23.25" customHeight="1">
      <c r="A372" s="378" t="s">
        <v>420</v>
      </c>
      <c r="B372" s="378"/>
      <c r="C372" s="378"/>
      <c r="D372" s="378"/>
      <c r="E372" s="378"/>
      <c r="F372" s="378"/>
      <c r="G372" s="378"/>
      <c r="H372" s="307"/>
      <c r="I372" s="301"/>
      <c r="J372" s="415" t="s">
        <v>391</v>
      </c>
      <c r="K372" s="415"/>
      <c r="L372" s="415"/>
    </row>
    <row r="373" spans="1:13" ht="18.75" customHeight="1">
      <c r="A373" s="302"/>
      <c r="B373" s="302"/>
      <c r="C373" s="302"/>
      <c r="D373" s="416" t="s">
        <v>410</v>
      </c>
      <c r="E373" s="416"/>
      <c r="F373" s="416"/>
      <c r="G373" s="416"/>
      <c r="H373"/>
      <c r="I373" s="305" t="s">
        <v>215</v>
      </c>
      <c r="K373" s="382" t="s">
        <v>216</v>
      </c>
      <c r="L373" s="382"/>
    </row>
    <row r="374" spans="1:13" ht="12.75" customHeight="1">
      <c r="I374" s="145"/>
      <c r="K374" s="145"/>
      <c r="L374" s="145"/>
    </row>
    <row r="375" spans="1:13" ht="15.75" customHeight="1">
      <c r="A375" s="378" t="s">
        <v>392</v>
      </c>
      <c r="B375" s="378"/>
      <c r="C375" s="378"/>
      <c r="D375" s="378"/>
      <c r="E375" s="378"/>
      <c r="F375" s="378"/>
      <c r="G375" s="378"/>
      <c r="I375" s="145"/>
      <c r="J375" s="379" t="s">
        <v>224</v>
      </c>
      <c r="K375" s="379"/>
      <c r="L375" s="379"/>
    </row>
    <row r="376" spans="1:13" ht="33.75" customHeight="1">
      <c r="D376" s="380" t="s">
        <v>411</v>
      </c>
      <c r="E376" s="381"/>
      <c r="F376" s="381"/>
      <c r="G376" s="381"/>
      <c r="H376" s="30"/>
      <c r="I376" s="146" t="s">
        <v>215</v>
      </c>
      <c r="K376" s="382" t="s">
        <v>216</v>
      </c>
      <c r="L376" s="382"/>
    </row>
    <row r="377" spans="1:13" ht="7.5" customHeight="1"/>
    <row r="378" spans="1:13" ht="8.25" customHeight="1">
      <c r="H378" s="179" t="s">
        <v>412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I1:L1"/>
    <mergeCell ref="I2:L2"/>
    <mergeCell ref="A8:L8"/>
    <mergeCell ref="A11:L11"/>
    <mergeCell ref="G13:K13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" right="0.7" top="0.75" bottom="0.75" header="0.3" footer="0.3"/>
  <pageSetup paperSize="9" scale="7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D29" sqref="D29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149"/>
      <c r="B1" s="149"/>
      <c r="C1" s="149"/>
      <c r="D1" s="149"/>
      <c r="E1" s="149"/>
      <c r="F1" s="149"/>
      <c r="G1" s="149"/>
      <c r="H1" s="149"/>
      <c r="I1" s="150"/>
      <c r="J1" s="421" t="s">
        <v>368</v>
      </c>
      <c r="K1" s="421"/>
      <c r="L1" s="149"/>
      <c r="M1" s="149"/>
      <c r="N1" s="149"/>
      <c r="O1" s="149"/>
    </row>
    <row r="2" spans="1:15">
      <c r="A2" s="151"/>
      <c r="B2" s="422" t="s">
        <v>385</v>
      </c>
      <c r="C2" s="422"/>
      <c r="D2" s="422"/>
      <c r="E2" s="422"/>
      <c r="F2" s="422"/>
      <c r="G2" s="422"/>
      <c r="H2" s="422"/>
      <c r="I2" s="149"/>
      <c r="J2" s="149"/>
      <c r="K2" s="149"/>
      <c r="L2" s="149"/>
      <c r="M2" s="149"/>
      <c r="N2" s="149"/>
      <c r="O2" s="149"/>
    </row>
    <row r="3" spans="1:15">
      <c r="A3" s="149"/>
      <c r="B3" s="152" t="s">
        <v>226</v>
      </c>
      <c r="C3" s="152"/>
      <c r="D3" s="152"/>
      <c r="E3" s="152"/>
      <c r="F3" s="152"/>
      <c r="G3" s="153"/>
      <c r="H3" s="149"/>
      <c r="I3" s="149"/>
      <c r="J3" s="149"/>
      <c r="K3" s="149"/>
      <c r="L3" s="149"/>
      <c r="M3" s="149"/>
      <c r="N3" s="149"/>
      <c r="O3" s="149"/>
    </row>
    <row r="4" spans="1:15">
      <c r="A4" s="149"/>
      <c r="B4" s="417" t="s">
        <v>337</v>
      </c>
      <c r="C4" s="417"/>
      <c r="D4" s="417"/>
      <c r="E4" s="417"/>
      <c r="F4" s="417"/>
      <c r="G4" s="417"/>
      <c r="H4" s="417"/>
      <c r="I4" s="149"/>
      <c r="J4" s="149"/>
      <c r="K4" s="149"/>
      <c r="L4" s="149"/>
      <c r="M4" s="149"/>
      <c r="N4" s="149"/>
      <c r="O4" s="149"/>
    </row>
    <row r="5" spans="1:15">
      <c r="A5" s="149"/>
      <c r="B5" s="423" t="s">
        <v>338</v>
      </c>
      <c r="C5" s="423"/>
      <c r="D5" s="423"/>
      <c r="E5" s="423"/>
      <c r="F5" s="423"/>
      <c r="G5" s="423"/>
      <c r="H5" s="149"/>
      <c r="I5" s="149"/>
      <c r="J5" s="149"/>
      <c r="K5" s="149"/>
      <c r="L5" s="149"/>
      <c r="M5" s="149"/>
      <c r="N5" s="149"/>
      <c r="O5" s="149"/>
    </row>
    <row r="6" spans="1:15" ht="11.25" customHeight="1">
      <c r="A6" s="154"/>
      <c r="B6" s="154"/>
      <c r="C6" s="154"/>
      <c r="D6" s="154"/>
      <c r="E6" s="154"/>
      <c r="F6" s="154"/>
      <c r="G6" s="154"/>
      <c r="H6" s="154"/>
      <c r="I6" s="154"/>
      <c r="J6" s="448" t="s">
        <v>413</v>
      </c>
      <c r="K6" s="448"/>
      <c r="L6" s="149"/>
      <c r="M6" s="149"/>
      <c r="N6" s="149"/>
      <c r="O6" s="149"/>
    </row>
    <row r="7" spans="1:15" ht="15.75">
      <c r="A7" s="449" t="s">
        <v>421</v>
      </c>
      <c r="B7" s="449"/>
      <c r="C7" s="449"/>
      <c r="D7" s="449"/>
      <c r="E7" s="449"/>
      <c r="F7" s="449"/>
      <c r="G7" s="449"/>
      <c r="H7" s="449"/>
      <c r="I7" s="449"/>
      <c r="J7" s="449"/>
      <c r="K7" s="155"/>
      <c r="L7" s="156"/>
      <c r="M7" s="156"/>
      <c r="N7" s="156"/>
      <c r="O7" s="156"/>
    </row>
    <row r="8" spans="1:15">
      <c r="A8" s="149"/>
      <c r="B8" s="149"/>
      <c r="C8" s="149"/>
      <c r="D8" s="149"/>
      <c r="E8" s="149"/>
      <c r="F8" s="149"/>
      <c r="G8" s="149"/>
      <c r="H8" s="149"/>
      <c r="I8" s="157"/>
      <c r="J8" s="149"/>
      <c r="K8" s="158" t="s">
        <v>339</v>
      </c>
      <c r="L8" s="149"/>
      <c r="M8" s="149"/>
      <c r="N8" s="149"/>
      <c r="O8" s="149"/>
    </row>
    <row r="9" spans="1:15" ht="12" customHeight="1">
      <c r="A9" s="450" t="s">
        <v>340</v>
      </c>
      <c r="B9" s="451"/>
      <c r="C9" s="451"/>
      <c r="D9" s="452"/>
      <c r="E9" s="443" t="s">
        <v>369</v>
      </c>
      <c r="F9" s="440" t="s">
        <v>370</v>
      </c>
      <c r="G9" s="459"/>
      <c r="H9" s="440" t="s">
        <v>371</v>
      </c>
      <c r="I9" s="440" t="s">
        <v>372</v>
      </c>
      <c r="J9" s="440" t="s">
        <v>29</v>
      </c>
      <c r="K9" s="443" t="s">
        <v>373</v>
      </c>
      <c r="L9" s="149"/>
      <c r="M9" s="149"/>
      <c r="N9" s="149"/>
      <c r="O9" s="149"/>
    </row>
    <row r="10" spans="1:15">
      <c r="A10" s="453"/>
      <c r="B10" s="454"/>
      <c r="C10" s="454"/>
      <c r="D10" s="455"/>
      <c r="E10" s="444"/>
      <c r="F10" s="442"/>
      <c r="G10" s="460"/>
      <c r="H10" s="441"/>
      <c r="I10" s="441"/>
      <c r="J10" s="441"/>
      <c r="K10" s="444"/>
      <c r="L10" s="149"/>
      <c r="M10" s="151"/>
      <c r="N10" s="149"/>
      <c r="O10" s="149"/>
    </row>
    <row r="11" spans="1:15" ht="9" customHeight="1">
      <c r="A11" s="453"/>
      <c r="B11" s="454"/>
      <c r="C11" s="454"/>
      <c r="D11" s="455"/>
      <c r="E11" s="444"/>
      <c r="F11" s="446" t="s">
        <v>341</v>
      </c>
      <c r="G11" s="440" t="s">
        <v>374</v>
      </c>
      <c r="H11" s="441"/>
      <c r="I11" s="441"/>
      <c r="J11" s="441"/>
      <c r="K11" s="444"/>
      <c r="L11" s="149"/>
      <c r="M11" s="149"/>
      <c r="N11" s="151"/>
      <c r="O11" s="151"/>
    </row>
    <row r="12" spans="1:15" ht="42.75" customHeight="1">
      <c r="A12" s="456"/>
      <c r="B12" s="457"/>
      <c r="C12" s="457"/>
      <c r="D12" s="458"/>
      <c r="E12" s="445"/>
      <c r="F12" s="447"/>
      <c r="G12" s="442"/>
      <c r="H12" s="442"/>
      <c r="I12" s="442"/>
      <c r="J12" s="442"/>
      <c r="K12" s="445"/>
      <c r="L12" s="149"/>
      <c r="M12" s="149"/>
      <c r="N12" s="149"/>
      <c r="O12" s="149"/>
    </row>
    <row r="13" spans="1:15">
      <c r="A13" s="428" t="s">
        <v>343</v>
      </c>
      <c r="B13" s="429"/>
      <c r="C13" s="429"/>
      <c r="D13" s="430"/>
      <c r="E13" s="159">
        <v>0</v>
      </c>
      <c r="F13" s="160">
        <v>7500</v>
      </c>
      <c r="G13" s="161">
        <v>6500</v>
      </c>
      <c r="H13" s="329">
        <v>5263.09</v>
      </c>
      <c r="I13" s="329">
        <v>4643.22</v>
      </c>
      <c r="J13" s="329">
        <v>4643.22</v>
      </c>
      <c r="K13" s="316">
        <f>+H13-I13</f>
        <v>619.86999999999989</v>
      </c>
    </row>
    <row r="14" spans="1:15">
      <c r="A14" s="437" t="s">
        <v>375</v>
      </c>
      <c r="B14" s="438"/>
      <c r="C14" s="438"/>
      <c r="D14" s="439"/>
      <c r="E14" s="159"/>
      <c r="F14" s="160"/>
      <c r="G14" s="161"/>
      <c r="H14" s="329"/>
      <c r="I14" s="329"/>
      <c r="J14" s="174"/>
      <c r="K14" s="316"/>
    </row>
    <row r="15" spans="1:15">
      <c r="A15" s="437" t="s">
        <v>376</v>
      </c>
      <c r="B15" s="438"/>
      <c r="C15" s="438"/>
      <c r="D15" s="439"/>
      <c r="E15" s="162">
        <v>0</v>
      </c>
      <c r="F15" s="160">
        <v>7500</v>
      </c>
      <c r="G15" s="161">
        <v>6100</v>
      </c>
      <c r="H15" s="329">
        <v>4195</v>
      </c>
      <c r="I15" s="329">
        <v>3831.64</v>
      </c>
      <c r="J15" s="174">
        <v>3831.64</v>
      </c>
      <c r="K15" s="316">
        <f>+H15-I15</f>
        <v>363.36000000000013</v>
      </c>
    </row>
    <row r="16" spans="1:15">
      <c r="A16" s="428" t="s">
        <v>377</v>
      </c>
      <c r="B16" s="429"/>
      <c r="C16" s="429"/>
      <c r="D16" s="430"/>
      <c r="E16" s="159"/>
      <c r="F16" s="160"/>
      <c r="G16" s="161"/>
      <c r="H16" s="330"/>
      <c r="I16" s="330"/>
      <c r="J16" s="175"/>
      <c r="K16" s="316"/>
    </row>
    <row r="17" spans="1:11">
      <c r="A17" s="428" t="s">
        <v>378</v>
      </c>
      <c r="B17" s="429"/>
      <c r="C17" s="429"/>
      <c r="D17" s="430"/>
      <c r="E17" s="163"/>
      <c r="F17" s="160"/>
      <c r="G17" s="161"/>
      <c r="H17" s="174"/>
      <c r="I17" s="174"/>
      <c r="J17" s="164"/>
      <c r="K17" s="176"/>
    </row>
    <row r="18" spans="1:11">
      <c r="A18" s="428" t="s">
        <v>379</v>
      </c>
      <c r="B18" s="429"/>
      <c r="C18" s="429"/>
      <c r="D18" s="430"/>
      <c r="E18" s="159"/>
      <c r="F18" s="316" t="s">
        <v>342</v>
      </c>
      <c r="G18" s="164" t="s">
        <v>342</v>
      </c>
      <c r="H18" s="161"/>
      <c r="I18" s="161"/>
      <c r="J18" s="175"/>
      <c r="K18" s="316"/>
    </row>
    <row r="19" spans="1:11">
      <c r="A19" s="428" t="s">
        <v>380</v>
      </c>
      <c r="B19" s="429"/>
      <c r="C19" s="429"/>
      <c r="D19" s="430"/>
      <c r="E19" s="159"/>
      <c r="F19" s="316" t="s">
        <v>342</v>
      </c>
      <c r="G19" s="164" t="s">
        <v>342</v>
      </c>
      <c r="H19" s="161"/>
      <c r="I19" s="161"/>
      <c r="J19" s="175"/>
      <c r="K19" s="316"/>
    </row>
    <row r="20" spans="1:11" ht="30.95" customHeight="1">
      <c r="A20" s="431" t="s">
        <v>381</v>
      </c>
      <c r="B20" s="432"/>
      <c r="C20" s="432"/>
      <c r="D20" s="433"/>
      <c r="E20" s="165">
        <v>0</v>
      </c>
      <c r="F20" s="165">
        <f>+F13+F14+F15</f>
        <v>15000</v>
      </c>
      <c r="G20" s="165">
        <f>+G13+G14+G15</f>
        <v>12600</v>
      </c>
      <c r="H20" s="165">
        <f>+H13+H14+H15</f>
        <v>9458.09</v>
      </c>
      <c r="I20" s="165">
        <f>+I13+I14+I15</f>
        <v>8474.86</v>
      </c>
      <c r="J20" s="165">
        <f>+J13+J14+J15</f>
        <v>8474.86</v>
      </c>
      <c r="K20" s="317" t="s">
        <v>342</v>
      </c>
    </row>
    <row r="21" spans="1:11" ht="30.95" customHeight="1">
      <c r="A21" s="431" t="s">
        <v>382</v>
      </c>
      <c r="B21" s="432"/>
      <c r="C21" s="432"/>
      <c r="D21" s="433"/>
      <c r="E21" s="436" t="s">
        <v>342</v>
      </c>
      <c r="F21" s="436" t="s">
        <v>342</v>
      </c>
      <c r="G21" s="424" t="s">
        <v>342</v>
      </c>
      <c r="H21" s="424" t="s">
        <v>342</v>
      </c>
      <c r="I21" s="424" t="s">
        <v>342</v>
      </c>
      <c r="J21" s="424" t="s">
        <v>342</v>
      </c>
      <c r="K21" s="426">
        <f>+K13+K14+K15</f>
        <v>983.23</v>
      </c>
    </row>
    <row r="22" spans="1:11" ht="18.75" customHeight="1">
      <c r="A22" s="434"/>
      <c r="B22" s="419"/>
      <c r="C22" s="419"/>
      <c r="D22" s="435"/>
      <c r="E22" s="427"/>
      <c r="F22" s="427"/>
      <c r="G22" s="425"/>
      <c r="H22" s="425"/>
      <c r="I22" s="425"/>
      <c r="J22" s="425"/>
      <c r="K22" s="427"/>
    </row>
    <row r="23" spans="1:11" ht="7.5" customHeight="1">
      <c r="A23" s="149"/>
      <c r="B23" s="149"/>
      <c r="C23" s="149"/>
      <c r="D23" s="149"/>
      <c r="E23" s="149"/>
      <c r="F23" s="149"/>
      <c r="G23" s="149"/>
      <c r="H23" s="149"/>
      <c r="I23" s="149"/>
      <c r="J23" s="149"/>
      <c r="K23" s="149"/>
    </row>
    <row r="24" spans="1:11" ht="16.5" customHeight="1">
      <c r="A24" s="420" t="s">
        <v>420</v>
      </c>
      <c r="B24" s="420"/>
      <c r="C24" s="420"/>
      <c r="D24" s="420"/>
      <c r="E24" s="149"/>
      <c r="F24" s="149"/>
      <c r="G24" s="149"/>
      <c r="H24" s="315"/>
      <c r="I24" s="149"/>
      <c r="J24" s="417" t="s">
        <v>388</v>
      </c>
      <c r="K24" s="417"/>
    </row>
    <row r="25" spans="1:11" ht="11.25" customHeight="1">
      <c r="A25" s="149"/>
      <c r="B25" s="149"/>
      <c r="C25" s="149"/>
      <c r="D25" s="149"/>
      <c r="E25" s="149"/>
      <c r="F25" s="149"/>
      <c r="G25" s="149"/>
      <c r="H25" s="318" t="s">
        <v>215</v>
      </c>
      <c r="I25" s="149"/>
      <c r="J25" s="418"/>
      <c r="K25" s="418"/>
    </row>
    <row r="26" spans="1:11">
      <c r="A26" s="166" t="s">
        <v>392</v>
      </c>
      <c r="B26" s="149"/>
      <c r="C26" s="149"/>
      <c r="D26" s="149"/>
      <c r="E26" s="149"/>
      <c r="F26" s="149"/>
      <c r="G26" s="149"/>
      <c r="H26" s="315"/>
      <c r="I26" s="149"/>
      <c r="J26" s="417" t="s">
        <v>224</v>
      </c>
      <c r="K26" s="417"/>
    </row>
    <row r="27" spans="1:11">
      <c r="A27" s="149"/>
      <c r="B27" s="149"/>
      <c r="C27" s="149"/>
      <c r="D27" s="149"/>
      <c r="E27" s="149"/>
      <c r="F27" s="149"/>
      <c r="G27" s="149"/>
      <c r="H27" s="318" t="s">
        <v>215</v>
      </c>
      <c r="I27" s="149"/>
      <c r="J27" s="418"/>
      <c r="K27" s="418"/>
    </row>
    <row r="28" spans="1:11">
      <c r="A28" s="419" t="s">
        <v>383</v>
      </c>
      <c r="B28" s="419"/>
      <c r="C28" s="419"/>
      <c r="D28" s="419"/>
      <c r="E28" s="419"/>
      <c r="F28" s="419"/>
      <c r="G28" s="419"/>
      <c r="H28" s="167"/>
    </row>
    <row r="29" spans="1:11">
      <c r="A29" s="166" t="s">
        <v>384</v>
      </c>
      <c r="B29" s="149"/>
      <c r="C29" s="149"/>
      <c r="D29" s="149"/>
      <c r="E29" s="149"/>
      <c r="F29" s="149"/>
      <c r="G29" s="149"/>
      <c r="H29" s="149"/>
    </row>
    <row r="34" customFormat="1" ht="9.75" customHeight="1"/>
    <row r="35" customFormat="1" ht="26.25" customHeight="1"/>
  </sheetData>
  <mergeCells count="37"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  <mergeCell ref="A16:D16"/>
    <mergeCell ref="A17:D17"/>
    <mergeCell ref="A13:D13"/>
    <mergeCell ref="A14:D14"/>
    <mergeCell ref="J9:J12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J24:K24"/>
    <mergeCell ref="J25:K25"/>
    <mergeCell ref="J26:K26"/>
    <mergeCell ref="J27:K27"/>
    <mergeCell ref="A28:G28"/>
    <mergeCell ref="A24:D24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K29" sqref="K29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477" t="s">
        <v>344</v>
      </c>
      <c r="I1" s="478"/>
    </row>
    <row r="2" spans="2:18" ht="12" customHeight="1">
      <c r="D2" s="86"/>
      <c r="E2" s="86"/>
      <c r="F2" s="479" t="s">
        <v>345</v>
      </c>
      <c r="G2" s="480"/>
      <c r="H2" s="480"/>
      <c r="I2" s="481"/>
      <c r="J2" s="87"/>
      <c r="K2" s="87"/>
    </row>
    <row r="3" spans="2:18" ht="12" customHeight="1">
      <c r="D3" s="86"/>
      <c r="E3" s="86"/>
      <c r="F3" s="479" t="s">
        <v>346</v>
      </c>
      <c r="G3" s="480"/>
      <c r="H3" s="480"/>
      <c r="I3" s="87"/>
      <c r="J3" s="87"/>
      <c r="K3" s="87"/>
    </row>
    <row r="4" spans="2:18" ht="12" customHeight="1">
      <c r="D4" s="86"/>
      <c r="E4" s="86"/>
      <c r="F4" s="479" t="s">
        <v>347</v>
      </c>
      <c r="G4" s="480"/>
      <c r="H4" s="480"/>
      <c r="I4" s="87"/>
      <c r="J4" s="87"/>
      <c r="K4" s="87"/>
    </row>
    <row r="5" spans="2:18" ht="12" customHeight="1">
      <c r="D5" s="86"/>
      <c r="E5" s="86"/>
      <c r="F5" s="86" t="s">
        <v>348</v>
      </c>
      <c r="G5" s="86"/>
      <c r="H5" s="86"/>
      <c r="I5" s="86"/>
      <c r="J5" s="87"/>
      <c r="K5" s="87"/>
    </row>
    <row r="6" spans="2:18" ht="21.75" customHeight="1">
      <c r="C6" s="482" t="s">
        <v>349</v>
      </c>
      <c r="D6" s="482"/>
      <c r="E6" s="482"/>
      <c r="F6" s="482"/>
      <c r="G6" s="482"/>
      <c r="H6" s="482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367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476" t="s">
        <v>350</v>
      </c>
      <c r="D9" s="476"/>
      <c r="E9" s="476"/>
      <c r="F9" s="476"/>
      <c r="G9" s="476"/>
      <c r="H9" s="476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466" t="s">
        <v>423</v>
      </c>
      <c r="C10" s="466"/>
      <c r="D10" s="466"/>
      <c r="E10" s="466"/>
      <c r="F10" s="466"/>
      <c r="G10" s="466"/>
      <c r="H10" s="466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170"/>
      <c r="C11" s="170"/>
      <c r="D11" s="88"/>
      <c r="E11" s="171" t="s">
        <v>424</v>
      </c>
      <c r="F11" s="96"/>
      <c r="G11" s="170"/>
      <c r="H11" s="170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475" t="s">
        <v>389</v>
      </c>
      <c r="E12" s="475"/>
      <c r="F12" s="84"/>
    </row>
    <row r="13" spans="2:18">
      <c r="C13" s="88"/>
      <c r="D13" s="84"/>
      <c r="E13" s="97" t="s">
        <v>351</v>
      </c>
      <c r="F13" s="98"/>
    </row>
    <row r="14" spans="2:18" ht="12.75">
      <c r="C14" s="84"/>
      <c r="D14" s="84"/>
      <c r="E14" s="99" t="s">
        <v>352</v>
      </c>
      <c r="F14" s="100"/>
    </row>
    <row r="15" spans="2:18" ht="12" customHeight="1">
      <c r="B15" s="95"/>
    </row>
    <row r="16" spans="2:18" ht="12.75" customHeight="1">
      <c r="B16" s="101"/>
      <c r="H16" s="100" t="s">
        <v>353</v>
      </c>
    </row>
    <row r="17" spans="2:14" ht="22.5" customHeight="1">
      <c r="B17" s="467" t="s">
        <v>354</v>
      </c>
      <c r="C17" s="467" t="s">
        <v>355</v>
      </c>
      <c r="D17" s="469" t="s">
        <v>356</v>
      </c>
      <c r="E17" s="470"/>
      <c r="F17" s="470"/>
      <c r="G17" s="470"/>
      <c r="H17" s="471"/>
    </row>
    <row r="18" spans="2:14" ht="21" hidden="1" customHeight="1">
      <c r="B18" s="468"/>
      <c r="C18" s="468"/>
      <c r="D18" s="102"/>
      <c r="E18" s="103"/>
      <c r="F18" s="103"/>
      <c r="G18" s="103"/>
      <c r="H18" s="104"/>
    </row>
    <row r="19" spans="2:14" ht="12.75" hidden="1" customHeight="1">
      <c r="B19" s="468"/>
      <c r="C19" s="468"/>
      <c r="D19" s="467" t="s">
        <v>357</v>
      </c>
      <c r="E19" s="467" t="s">
        <v>358</v>
      </c>
      <c r="F19" s="473" t="s">
        <v>359</v>
      </c>
      <c r="G19" s="467" t="s">
        <v>360</v>
      </c>
      <c r="H19" s="467" t="s">
        <v>361</v>
      </c>
    </row>
    <row r="20" spans="2:14" ht="44.25" customHeight="1">
      <c r="B20" s="468"/>
      <c r="C20" s="468"/>
      <c r="D20" s="472"/>
      <c r="E20" s="472"/>
      <c r="F20" s="474"/>
      <c r="G20" s="472"/>
      <c r="H20" s="472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362</v>
      </c>
      <c r="D22" s="108">
        <v>111.76000000000022</v>
      </c>
      <c r="E22" s="109">
        <v>1130</v>
      </c>
      <c r="F22" s="109">
        <v>878.4</v>
      </c>
      <c r="G22" s="110">
        <v>0</v>
      </c>
      <c r="H22" s="111">
        <f>D22+E22-F22-G22</f>
        <v>363.36000000000024</v>
      </c>
    </row>
    <row r="23" spans="2:14" ht="18.75" customHeight="1">
      <c r="B23" s="107">
        <v>741</v>
      </c>
      <c r="C23" s="107" t="s">
        <v>363</v>
      </c>
      <c r="D23" s="108">
        <v>1788.8899999999999</v>
      </c>
      <c r="E23" s="109">
        <v>1353</v>
      </c>
      <c r="F23" s="109">
        <v>2522.02</v>
      </c>
      <c r="G23" s="112">
        <v>0</v>
      </c>
      <c r="H23" s="111">
        <f>D23+E23-F23-G23</f>
        <v>619.86999999999989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364</v>
      </c>
      <c r="D27" s="111">
        <f>SUM(D22:D26)</f>
        <v>1900.65</v>
      </c>
      <c r="E27" s="118">
        <f>SUM(E22:E26)</f>
        <v>2483</v>
      </c>
      <c r="F27" s="118">
        <f>SUM(F22:F26)</f>
        <v>3400.42</v>
      </c>
      <c r="G27" s="116">
        <v>0</v>
      </c>
      <c r="H27" s="111">
        <f>SUM(H22:H26)</f>
        <v>983.23000000000013</v>
      </c>
    </row>
    <row r="29" spans="2:14" ht="15.75" customHeight="1">
      <c r="B29" s="465" t="s">
        <v>420</v>
      </c>
      <c r="C29" s="465"/>
      <c r="D29" s="465"/>
      <c r="E29" s="465"/>
      <c r="F29" s="84"/>
      <c r="G29" s="417" t="s">
        <v>388</v>
      </c>
      <c r="H29" s="417"/>
      <c r="J29" s="119"/>
      <c r="L29" s="93"/>
    </row>
    <row r="30" spans="2:14" ht="21.75" customHeight="1">
      <c r="B30" s="461" t="s">
        <v>365</v>
      </c>
      <c r="C30" s="461"/>
      <c r="D30" s="120"/>
      <c r="E30" s="121" t="s">
        <v>215</v>
      </c>
      <c r="F30" s="122"/>
      <c r="G30" s="462" t="s">
        <v>216</v>
      </c>
      <c r="H30" s="462"/>
      <c r="I30" s="123"/>
      <c r="J30" s="124"/>
      <c r="L30" s="125"/>
    </row>
    <row r="31" spans="2:14" ht="12" customHeight="1">
      <c r="B31" s="463"/>
      <c r="C31" s="463"/>
      <c r="D31" s="463"/>
      <c r="E31" s="463"/>
      <c r="F31" s="84"/>
      <c r="I31" s="98"/>
      <c r="J31" s="96"/>
      <c r="K31" s="96"/>
      <c r="L31" s="93"/>
    </row>
    <row r="32" spans="2:14" ht="14.25" customHeight="1">
      <c r="B32" s="166" t="s">
        <v>392</v>
      </c>
      <c r="C32" s="149"/>
      <c r="D32" s="149"/>
      <c r="E32" s="149"/>
      <c r="F32" s="84"/>
      <c r="G32" s="464" t="s">
        <v>224</v>
      </c>
      <c r="H32" s="464"/>
      <c r="I32" s="126"/>
      <c r="J32" s="119"/>
      <c r="L32" s="93"/>
      <c r="N32" s="127"/>
    </row>
    <row r="33" spans="2:14" ht="17.25" customHeight="1">
      <c r="B33" s="461" t="s">
        <v>366</v>
      </c>
      <c r="C33" s="461"/>
      <c r="D33" s="128"/>
      <c r="E33" s="121" t="s">
        <v>215</v>
      </c>
      <c r="F33" s="121"/>
      <c r="G33" s="462" t="s">
        <v>216</v>
      </c>
      <c r="H33" s="462"/>
      <c r="I33" s="129"/>
      <c r="J33" s="124"/>
      <c r="L33" s="125"/>
      <c r="N33" s="130"/>
    </row>
    <row r="34" spans="2:14">
      <c r="B34" s="84" t="s">
        <v>387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4">
    <mergeCell ref="C9:H9"/>
    <mergeCell ref="H1:I1"/>
    <mergeCell ref="F2:I2"/>
    <mergeCell ref="F3:H3"/>
    <mergeCell ref="F4:H4"/>
    <mergeCell ref="C6:H6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B33:C33"/>
    <mergeCell ref="G33:H33"/>
    <mergeCell ref="G29:H29"/>
    <mergeCell ref="B30:C30"/>
    <mergeCell ref="G30:H30"/>
    <mergeCell ref="B31:E31"/>
    <mergeCell ref="G32:H32"/>
    <mergeCell ref="B29:E2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Q30" sqref="Q30"/>
    </sheetView>
  </sheetViews>
  <sheetFormatPr defaultRowHeight="15"/>
  <cols>
    <col min="1" max="1" width="6.42578125" style="362" customWidth="1"/>
    <col min="2" max="2" width="13.7109375" style="362" customWidth="1"/>
    <col min="3" max="3" width="11.5703125" style="362" customWidth="1"/>
    <col min="4" max="4" width="9.140625" style="362"/>
    <col min="5" max="5" width="7.140625" style="362" customWidth="1"/>
    <col min="6" max="6" width="13.7109375" style="362" customWidth="1"/>
    <col min="7" max="7" width="10" style="362" customWidth="1"/>
    <col min="8" max="8" width="13.5703125" style="362" customWidth="1"/>
    <col min="9" max="9" width="9.140625" style="362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87" t="s">
        <v>225</v>
      </c>
      <c r="B2" s="487"/>
      <c r="C2" s="487"/>
      <c r="D2" s="487"/>
      <c r="E2" s="487"/>
      <c r="F2" s="487"/>
      <c r="G2" s="487"/>
      <c r="H2" s="487"/>
    </row>
    <row r="3" spans="1:9">
      <c r="A3" s="488" t="s">
        <v>226</v>
      </c>
      <c r="B3" s="488"/>
      <c r="C3" s="488"/>
      <c r="D3" s="488"/>
      <c r="E3" s="488"/>
      <c r="F3" s="488"/>
      <c r="G3" s="488"/>
      <c r="H3" s="488"/>
    </row>
    <row r="6" spans="1:9">
      <c r="A6" s="489" t="s">
        <v>390</v>
      </c>
      <c r="B6" s="489"/>
      <c r="C6" s="489"/>
      <c r="D6" s="489"/>
      <c r="E6" s="489"/>
      <c r="F6" s="489"/>
      <c r="G6" s="489"/>
      <c r="H6" s="489"/>
    </row>
    <row r="9" spans="1:9" ht="15.75" customHeight="1">
      <c r="A9" s="490" t="s">
        <v>227</v>
      </c>
      <c r="B9" s="490"/>
      <c r="C9" s="490"/>
      <c r="D9" s="490"/>
      <c r="E9" s="490"/>
      <c r="F9" s="490"/>
      <c r="G9" s="490"/>
      <c r="H9" s="490"/>
      <c r="I9"/>
    </row>
    <row r="10" spans="1:9">
      <c r="D10" s="1"/>
    </row>
    <row r="11" spans="1:9">
      <c r="C11" s="489" t="s">
        <v>414</v>
      </c>
      <c r="D11" s="489"/>
      <c r="E11" s="489"/>
      <c r="F11" s="489"/>
    </row>
    <row r="12" spans="1:9">
      <c r="B12" s="491"/>
      <c r="C12" s="491"/>
      <c r="D12" s="491"/>
      <c r="E12" s="491"/>
      <c r="F12" s="491"/>
      <c r="G12" s="491"/>
    </row>
    <row r="14" spans="1:9" ht="28.5" customHeight="1">
      <c r="A14" s="483" t="s">
        <v>228</v>
      </c>
      <c r="B14" s="483"/>
      <c r="C14" s="2">
        <v>45565</v>
      </c>
      <c r="D14" s="3"/>
      <c r="E14" s="3"/>
      <c r="F14" s="3"/>
      <c r="G14" s="3"/>
      <c r="H14" s="3"/>
      <c r="I14"/>
    </row>
    <row r="15" spans="1:9">
      <c r="A15" s="492" t="s">
        <v>229</v>
      </c>
      <c r="B15" s="492"/>
      <c r="C15" s="492"/>
      <c r="D15" s="492"/>
      <c r="E15" s="492"/>
      <c r="F15" s="492"/>
      <c r="G15" s="492"/>
      <c r="H15" s="492"/>
    </row>
    <row r="16" spans="1:9" ht="28.5" customHeight="1">
      <c r="A16" s="168" t="s">
        <v>230</v>
      </c>
      <c r="B16" s="168" t="s">
        <v>231</v>
      </c>
      <c r="C16" s="493" t="s">
        <v>232</v>
      </c>
      <c r="D16" s="494"/>
      <c r="E16" s="495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61" t="s">
        <v>17</v>
      </c>
      <c r="C17" s="486" t="s">
        <v>238</v>
      </c>
      <c r="D17" s="486"/>
      <c r="E17" s="486"/>
      <c r="F17" s="5" t="s">
        <v>218</v>
      </c>
      <c r="G17" s="6" t="s">
        <v>218</v>
      </c>
      <c r="H17" s="7">
        <v>25476.2</v>
      </c>
    </row>
    <row r="18" spans="1:8">
      <c r="A18" s="4">
        <v>2</v>
      </c>
      <c r="B18" s="361" t="s">
        <v>17</v>
      </c>
      <c r="C18" s="486" t="s">
        <v>386</v>
      </c>
      <c r="D18" s="486"/>
      <c r="E18" s="486"/>
      <c r="F18" s="5" t="s">
        <v>218</v>
      </c>
      <c r="G18" s="6" t="s">
        <v>218</v>
      </c>
      <c r="H18" s="7">
        <v>11001.51</v>
      </c>
    </row>
    <row r="19" spans="1:8">
      <c r="A19" s="4">
        <v>3</v>
      </c>
      <c r="B19" s="361" t="s">
        <v>17</v>
      </c>
      <c r="C19" s="486" t="s">
        <v>236</v>
      </c>
      <c r="D19" s="486"/>
      <c r="E19" s="486"/>
      <c r="F19" s="5" t="s">
        <v>218</v>
      </c>
      <c r="G19" s="6" t="s">
        <v>218</v>
      </c>
      <c r="H19" s="7">
        <v>1051350.54</v>
      </c>
    </row>
    <row r="20" spans="1:8">
      <c r="A20" s="4"/>
      <c r="B20" s="361"/>
      <c r="C20" s="496" t="s">
        <v>223</v>
      </c>
      <c r="D20" s="496"/>
      <c r="E20" s="496"/>
      <c r="F20" s="8" t="s">
        <v>218</v>
      </c>
      <c r="G20" s="9" t="s">
        <v>218</v>
      </c>
      <c r="H20" s="10">
        <f>0+H17+H18+H19</f>
        <v>1087828.25</v>
      </c>
    </row>
    <row r="21" spans="1:8">
      <c r="A21" s="4">
        <v>4</v>
      </c>
      <c r="B21" s="361" t="s">
        <v>219</v>
      </c>
      <c r="C21" s="486" t="s">
        <v>238</v>
      </c>
      <c r="D21" s="486"/>
      <c r="E21" s="486"/>
      <c r="F21" s="5" t="s">
        <v>218</v>
      </c>
      <c r="G21" s="6" t="s">
        <v>218</v>
      </c>
      <c r="H21" s="7">
        <v>62229</v>
      </c>
    </row>
    <row r="22" spans="1:8" ht="31.5" customHeight="1">
      <c r="A22" s="4">
        <v>5</v>
      </c>
      <c r="B22" s="361" t="s">
        <v>219</v>
      </c>
      <c r="C22" s="486" t="s">
        <v>239</v>
      </c>
      <c r="D22" s="486"/>
      <c r="E22" s="486"/>
      <c r="F22" s="5" t="s">
        <v>218</v>
      </c>
      <c r="G22" s="6" t="s">
        <v>218</v>
      </c>
      <c r="H22" s="7">
        <v>62229</v>
      </c>
    </row>
    <row r="23" spans="1:8">
      <c r="A23" s="4"/>
      <c r="B23" s="361"/>
      <c r="C23" s="496" t="s">
        <v>223</v>
      </c>
      <c r="D23" s="496"/>
      <c r="E23" s="496"/>
      <c r="F23" s="8" t="s">
        <v>218</v>
      </c>
      <c r="G23" s="9" t="s">
        <v>218</v>
      </c>
      <c r="H23" s="10">
        <f>0+H21</f>
        <v>62229</v>
      </c>
    </row>
    <row r="24" spans="1:8">
      <c r="C24" s="497"/>
      <c r="D24" s="497"/>
      <c r="E24" s="497"/>
    </row>
    <row r="26" spans="1:8" ht="27" customHeight="1">
      <c r="A26" s="483" t="s">
        <v>420</v>
      </c>
      <c r="B26" s="483"/>
      <c r="C26" s="483"/>
      <c r="D26" s="483"/>
      <c r="E26" s="485" t="s">
        <v>391</v>
      </c>
      <c r="F26" s="485"/>
      <c r="G26" s="485"/>
      <c r="H26" s="485"/>
    </row>
    <row r="27" spans="1:8">
      <c r="E27" s="484" t="s">
        <v>240</v>
      </c>
      <c r="F27" s="484"/>
      <c r="G27" s="484"/>
      <c r="H27" s="484"/>
    </row>
    <row r="29" spans="1:8" ht="3.75" customHeight="1"/>
    <row r="30" spans="1:8" ht="28.5" customHeight="1">
      <c r="A30" s="483" t="s">
        <v>392</v>
      </c>
      <c r="B30" s="483"/>
      <c r="C30" s="483"/>
      <c r="D30" s="483"/>
      <c r="E30" s="485" t="s">
        <v>224</v>
      </c>
      <c r="F30" s="485"/>
      <c r="G30" s="485"/>
      <c r="H30" s="485"/>
    </row>
    <row r="31" spans="1:8">
      <c r="E31" s="484" t="s">
        <v>240</v>
      </c>
      <c r="F31" s="484"/>
      <c r="G31" s="484"/>
      <c r="H31" s="484"/>
    </row>
    <row r="35" ht="9.75" customHeight="1"/>
    <row r="36" ht="30.75" customHeight="1"/>
  </sheetData>
  <mergeCells count="23">
    <mergeCell ref="E27:H27"/>
    <mergeCell ref="C21:E21"/>
    <mergeCell ref="C22:E22"/>
    <mergeCell ref="C23:E23"/>
    <mergeCell ref="E26:H26"/>
    <mergeCell ref="C24:E24"/>
    <mergeCell ref="A26:D26"/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7" zoomScaleNormal="100" workbookViewId="0">
      <selection activeCell="C24" sqref="C24:E24"/>
    </sheetView>
  </sheetViews>
  <sheetFormatPr defaultRowHeight="15"/>
  <cols>
    <col min="1" max="1" width="6.42578125" style="362" customWidth="1"/>
    <col min="2" max="2" width="13.7109375" style="362" customWidth="1"/>
    <col min="3" max="3" width="11.5703125" style="362" customWidth="1"/>
    <col min="4" max="4" width="9.140625" style="362"/>
    <col min="5" max="5" width="7.140625" style="362" customWidth="1"/>
    <col min="6" max="6" width="13.7109375" style="362" customWidth="1"/>
    <col min="7" max="7" width="10" style="362" customWidth="1"/>
    <col min="8" max="8" width="13.5703125" style="362" customWidth="1"/>
    <col min="9" max="9" width="9.140625" style="362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87" t="s">
        <v>225</v>
      </c>
      <c r="B2" s="487"/>
      <c r="C2" s="487"/>
      <c r="D2" s="487"/>
      <c r="E2" s="487"/>
      <c r="F2" s="487"/>
      <c r="G2" s="487"/>
      <c r="H2" s="487"/>
    </row>
    <row r="3" spans="1:9">
      <c r="A3" s="488" t="s">
        <v>226</v>
      </c>
      <c r="B3" s="488"/>
      <c r="C3" s="488"/>
      <c r="D3" s="488"/>
      <c r="E3" s="488"/>
      <c r="F3" s="488"/>
      <c r="G3" s="488"/>
      <c r="H3" s="488"/>
    </row>
    <row r="6" spans="1:9">
      <c r="A6" s="489" t="s">
        <v>390</v>
      </c>
      <c r="B6" s="489"/>
      <c r="C6" s="489"/>
      <c r="D6" s="489"/>
      <c r="E6" s="489"/>
      <c r="F6" s="489"/>
      <c r="G6" s="489"/>
      <c r="H6" s="489"/>
    </row>
    <row r="9" spans="1:9" ht="15.75" customHeight="1">
      <c r="A9" s="490" t="s">
        <v>227</v>
      </c>
      <c r="B9" s="490"/>
      <c r="C9" s="490"/>
      <c r="D9" s="490"/>
      <c r="E9" s="490"/>
      <c r="F9" s="490"/>
      <c r="G9" s="490"/>
      <c r="H9" s="490"/>
      <c r="I9"/>
    </row>
    <row r="10" spans="1:9">
      <c r="D10" s="1"/>
    </row>
    <row r="11" spans="1:9">
      <c r="C11" s="489" t="s">
        <v>414</v>
      </c>
      <c r="D11" s="489"/>
      <c r="E11" s="489"/>
      <c r="F11" s="489"/>
    </row>
    <row r="12" spans="1:9">
      <c r="B12" s="491"/>
      <c r="C12" s="491"/>
      <c r="D12" s="491"/>
      <c r="E12" s="491"/>
      <c r="F12" s="491"/>
      <c r="G12" s="491"/>
    </row>
    <row r="14" spans="1:9" ht="28.5" customHeight="1">
      <c r="A14" s="483" t="s">
        <v>228</v>
      </c>
      <c r="B14" s="483"/>
      <c r="C14" s="2">
        <v>45565</v>
      </c>
      <c r="D14" s="3"/>
      <c r="E14" s="3"/>
      <c r="F14" s="3"/>
      <c r="G14" s="3"/>
      <c r="H14" s="3"/>
      <c r="I14"/>
    </row>
    <row r="15" spans="1:9">
      <c r="A15" s="492" t="s">
        <v>229</v>
      </c>
      <c r="B15" s="492"/>
      <c r="C15" s="492"/>
      <c r="D15" s="492"/>
      <c r="E15" s="492"/>
      <c r="F15" s="492"/>
      <c r="G15" s="492"/>
      <c r="H15" s="492"/>
    </row>
    <row r="16" spans="1:9" ht="28.5" customHeight="1">
      <c r="A16" s="168" t="s">
        <v>230</v>
      </c>
      <c r="B16" s="168" t="s">
        <v>231</v>
      </c>
      <c r="C16" s="493" t="s">
        <v>232</v>
      </c>
      <c r="D16" s="494"/>
      <c r="E16" s="495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61" t="s">
        <v>17</v>
      </c>
      <c r="C17" s="486" t="s">
        <v>236</v>
      </c>
      <c r="D17" s="486"/>
      <c r="E17" s="486"/>
      <c r="F17" s="5" t="s">
        <v>416</v>
      </c>
      <c r="G17" s="6">
        <v>9</v>
      </c>
      <c r="H17" s="7">
        <v>14999.65</v>
      </c>
    </row>
    <row r="18" spans="1:8">
      <c r="A18" s="4"/>
      <c r="B18" s="361"/>
      <c r="C18" s="496" t="s">
        <v>223</v>
      </c>
      <c r="D18" s="496"/>
      <c r="E18" s="496"/>
      <c r="F18" s="8" t="s">
        <v>416</v>
      </c>
      <c r="G18" s="9">
        <v>9</v>
      </c>
      <c r="H18" s="10">
        <f>0+H17</f>
        <v>14999.65</v>
      </c>
    </row>
    <row r="19" spans="1:8">
      <c r="A19" s="4">
        <v>2</v>
      </c>
      <c r="B19" s="361" t="s">
        <v>17</v>
      </c>
      <c r="C19" s="486" t="s">
        <v>238</v>
      </c>
      <c r="D19" s="486"/>
      <c r="E19" s="486"/>
      <c r="F19" s="5" t="s">
        <v>237</v>
      </c>
      <c r="G19" s="6">
        <v>7</v>
      </c>
      <c r="H19" s="7">
        <v>25476.2</v>
      </c>
    </row>
    <row r="20" spans="1:8">
      <c r="A20" s="4">
        <v>3</v>
      </c>
      <c r="B20" s="361" t="s">
        <v>17</v>
      </c>
      <c r="C20" s="486" t="s">
        <v>386</v>
      </c>
      <c r="D20" s="486"/>
      <c r="E20" s="486"/>
      <c r="F20" s="5" t="s">
        <v>237</v>
      </c>
      <c r="G20" s="6">
        <v>7</v>
      </c>
      <c r="H20" s="7">
        <v>11001.51</v>
      </c>
    </row>
    <row r="21" spans="1:8">
      <c r="A21" s="4">
        <v>4</v>
      </c>
      <c r="B21" s="361" t="s">
        <v>17</v>
      </c>
      <c r="C21" s="486" t="s">
        <v>236</v>
      </c>
      <c r="D21" s="486"/>
      <c r="E21" s="486"/>
      <c r="F21" s="5" t="s">
        <v>237</v>
      </c>
      <c r="G21" s="6">
        <v>7</v>
      </c>
      <c r="H21" s="7">
        <v>1036350.89</v>
      </c>
    </row>
    <row r="22" spans="1:8" ht="15.75" customHeight="1">
      <c r="A22" s="4"/>
      <c r="B22" s="361"/>
      <c r="C22" s="496" t="s">
        <v>223</v>
      </c>
      <c r="D22" s="496"/>
      <c r="E22" s="496"/>
      <c r="F22" s="8" t="s">
        <v>237</v>
      </c>
      <c r="G22" s="9">
        <v>7</v>
      </c>
      <c r="H22" s="10">
        <f>0+H19+H20+H21</f>
        <v>1072828.6000000001</v>
      </c>
    </row>
    <row r="23" spans="1:8">
      <c r="A23" s="4">
        <v>5</v>
      </c>
      <c r="B23" s="361" t="s">
        <v>219</v>
      </c>
      <c r="C23" s="486" t="s">
        <v>238</v>
      </c>
      <c r="D23" s="486"/>
      <c r="E23" s="486"/>
      <c r="F23" s="5" t="s">
        <v>237</v>
      </c>
      <c r="G23" s="6">
        <v>7</v>
      </c>
      <c r="H23" s="7">
        <v>62229</v>
      </c>
    </row>
    <row r="24" spans="1:8" ht="30.75" customHeight="1">
      <c r="A24" s="4">
        <v>6</v>
      </c>
      <c r="B24" s="361" t="s">
        <v>219</v>
      </c>
      <c r="C24" s="486" t="s">
        <v>239</v>
      </c>
      <c r="D24" s="486"/>
      <c r="E24" s="486"/>
      <c r="F24" s="5" t="s">
        <v>237</v>
      </c>
      <c r="G24" s="6">
        <v>7</v>
      </c>
      <c r="H24" s="7">
        <v>62229</v>
      </c>
    </row>
    <row r="25" spans="1:8">
      <c r="A25" s="4"/>
      <c r="B25" s="361"/>
      <c r="C25" s="496" t="s">
        <v>223</v>
      </c>
      <c r="D25" s="496"/>
      <c r="E25" s="496"/>
      <c r="F25" s="8" t="s">
        <v>237</v>
      </c>
      <c r="G25" s="9">
        <v>7</v>
      </c>
      <c r="H25" s="10">
        <f>0+H23</f>
        <v>62229</v>
      </c>
    </row>
    <row r="26" spans="1:8" ht="27" customHeight="1">
      <c r="C26" s="497"/>
      <c r="D26" s="497"/>
      <c r="E26" s="497"/>
    </row>
    <row r="28" spans="1:8">
      <c r="A28" s="483" t="s">
        <v>420</v>
      </c>
      <c r="B28" s="483"/>
      <c r="C28" s="483"/>
      <c r="D28" s="483"/>
      <c r="E28" s="485" t="s">
        <v>391</v>
      </c>
      <c r="F28" s="485"/>
      <c r="G28" s="485"/>
      <c r="H28" s="485"/>
    </row>
    <row r="29" spans="1:8" ht="12" customHeight="1">
      <c r="E29" s="484" t="s">
        <v>240</v>
      </c>
      <c r="F29" s="484"/>
      <c r="G29" s="484"/>
      <c r="H29" s="484"/>
    </row>
    <row r="30" spans="1:8" ht="28.5" customHeight="1"/>
    <row r="32" spans="1:8" ht="27" customHeight="1">
      <c r="A32" s="483" t="s">
        <v>392</v>
      </c>
      <c r="B32" s="483"/>
      <c r="C32" s="483"/>
      <c r="D32" s="483"/>
      <c r="E32" s="485" t="s">
        <v>224</v>
      </c>
      <c r="F32" s="485"/>
      <c r="G32" s="485"/>
      <c r="H32" s="485"/>
    </row>
    <row r="33" spans="5:8">
      <c r="E33" s="484" t="s">
        <v>240</v>
      </c>
      <c r="F33" s="484"/>
      <c r="G33" s="484"/>
      <c r="H33" s="484"/>
    </row>
    <row r="35" spans="5:8" ht="9.75" customHeight="1"/>
    <row r="36" spans="5:8" ht="30.75" customHeight="1"/>
  </sheetData>
  <mergeCells count="25">
    <mergeCell ref="A32:D32"/>
    <mergeCell ref="E32:H32"/>
    <mergeCell ref="E33:H33"/>
    <mergeCell ref="C22:E22"/>
    <mergeCell ref="C23:E23"/>
    <mergeCell ref="C24:E24"/>
    <mergeCell ref="C25:E25"/>
    <mergeCell ref="C26:E26"/>
    <mergeCell ref="A28:D28"/>
    <mergeCell ref="E28:H28"/>
    <mergeCell ref="E29:H29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2:H2"/>
    <mergeCell ref="A3:H3"/>
    <mergeCell ref="A6:H6"/>
    <mergeCell ref="A9:H9"/>
    <mergeCell ref="C11:F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2AE1-6292-4F9F-823C-8464BF19C1AB}">
  <sheetPr>
    <tabColor theme="0"/>
  </sheetPr>
  <dimension ref="A1:L98"/>
  <sheetViews>
    <sheetView topLeftCell="A20" workbookViewId="0">
      <selection activeCell="I104" sqref="I104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3.28515625" style="83" customWidth="1"/>
    <col min="12" max="12" width="9.140625" style="365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67"/>
      <c r="B1" s="367"/>
      <c r="C1" s="367"/>
      <c r="D1" s="367"/>
      <c r="E1" s="367"/>
      <c r="F1" s="367"/>
      <c r="G1" s="367"/>
      <c r="H1" s="44" t="s">
        <v>292</v>
      </c>
      <c r="I1" s="364"/>
      <c r="J1" s="365"/>
      <c r="K1" s="367"/>
    </row>
    <row r="2" spans="1:11">
      <c r="A2" s="367"/>
      <c r="B2" s="367"/>
      <c r="C2" s="367"/>
      <c r="D2" s="367"/>
      <c r="E2" s="367"/>
      <c r="F2" s="367"/>
      <c r="G2" s="367"/>
      <c r="H2" s="44" t="s">
        <v>293</v>
      </c>
      <c r="I2" s="364"/>
      <c r="J2" s="365"/>
      <c r="K2" s="367"/>
    </row>
    <row r="3" spans="1:11" ht="15" customHeight="1">
      <c r="A3" s="367"/>
      <c r="B3" s="367"/>
      <c r="C3" s="367"/>
      <c r="D3" s="367"/>
      <c r="E3" s="367"/>
      <c r="F3" s="367"/>
      <c r="G3" s="367"/>
      <c r="H3" s="44" t="s">
        <v>294</v>
      </c>
      <c r="I3" s="364"/>
      <c r="J3" s="45"/>
      <c r="K3" s="367"/>
    </row>
    <row r="4" spans="1:11" ht="6" customHeight="1">
      <c r="A4" s="367"/>
      <c r="B4" s="367"/>
      <c r="C4" s="367"/>
      <c r="D4" s="367"/>
      <c r="E4" s="367"/>
      <c r="F4" s="367"/>
      <c r="G4" s="367"/>
      <c r="I4" s="365"/>
      <c r="J4" s="45"/>
      <c r="K4" s="367"/>
    </row>
    <row r="5" spans="1:11">
      <c r="A5" s="515" t="s">
        <v>295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</row>
    <row r="6" spans="1:11" ht="30" customHeight="1">
      <c r="A6" s="484" t="s">
        <v>1</v>
      </c>
      <c r="B6" s="484"/>
      <c r="C6" s="484"/>
      <c r="D6" s="484"/>
      <c r="E6" s="484"/>
      <c r="F6" s="484"/>
      <c r="G6" s="484"/>
      <c r="H6" s="484"/>
      <c r="I6" s="484"/>
      <c r="J6" s="484"/>
      <c r="K6" s="484"/>
    </row>
    <row r="7" spans="1:11">
      <c r="A7" s="484" t="s">
        <v>2</v>
      </c>
      <c r="B7" s="484"/>
      <c r="C7" s="484"/>
      <c r="D7" s="484"/>
      <c r="E7" s="484"/>
      <c r="F7" s="484"/>
      <c r="G7" s="484"/>
      <c r="H7" s="484"/>
      <c r="I7" s="484"/>
      <c r="J7" s="484"/>
      <c r="K7" s="484"/>
    </row>
    <row r="8" spans="1:11" ht="6.95" customHeight="1">
      <c r="A8" s="372"/>
      <c r="B8" s="372"/>
      <c r="C8" s="372"/>
      <c r="D8" s="372"/>
      <c r="E8" s="372"/>
      <c r="F8" s="363"/>
      <c r="G8" s="507"/>
      <c r="H8" s="507"/>
      <c r="I8" s="484"/>
      <c r="J8" s="484"/>
      <c r="K8" s="484"/>
    </row>
    <row r="9" spans="1:11" ht="15" customHeight="1">
      <c r="A9" s="516" t="s">
        <v>296</v>
      </c>
      <c r="B9" s="517"/>
      <c r="C9" s="517"/>
      <c r="D9" s="517"/>
      <c r="E9" s="517"/>
      <c r="F9" s="517"/>
      <c r="G9" s="517"/>
      <c r="H9" s="517"/>
      <c r="I9" s="517"/>
      <c r="J9" s="517"/>
      <c r="K9" s="517"/>
    </row>
    <row r="10" spans="1:11" ht="6.95" customHeight="1">
      <c r="A10" s="374"/>
      <c r="B10" s="375"/>
      <c r="C10" s="375"/>
      <c r="D10" s="375"/>
      <c r="E10" s="375"/>
      <c r="F10" s="375"/>
      <c r="G10" s="375"/>
      <c r="H10" s="375"/>
      <c r="I10" s="375"/>
      <c r="J10" s="375"/>
      <c r="K10" s="375"/>
    </row>
    <row r="11" spans="1:11">
      <c r="A11" s="514" t="s">
        <v>426</v>
      </c>
      <c r="B11" s="484"/>
      <c r="C11" s="484"/>
      <c r="D11" s="484"/>
      <c r="E11" s="484"/>
      <c r="F11" s="484"/>
      <c r="G11" s="484"/>
      <c r="H11" s="484"/>
      <c r="I11" s="484"/>
      <c r="J11" s="484"/>
      <c r="K11" s="484"/>
    </row>
    <row r="12" spans="1:11">
      <c r="A12" s="484" t="s">
        <v>419</v>
      </c>
      <c r="B12" s="484"/>
      <c r="C12" s="484"/>
      <c r="D12" s="484"/>
      <c r="E12" s="484"/>
      <c r="F12" s="484"/>
      <c r="G12" s="484"/>
      <c r="H12" s="484"/>
      <c r="I12" s="484"/>
      <c r="J12" s="484"/>
      <c r="K12" s="484"/>
    </row>
    <row r="13" spans="1:11">
      <c r="A13" s="484" t="s">
        <v>400</v>
      </c>
      <c r="B13" s="484"/>
      <c r="C13" s="484"/>
      <c r="D13" s="484"/>
      <c r="E13" s="484"/>
      <c r="F13" s="484"/>
      <c r="G13" s="484"/>
      <c r="H13" s="484"/>
      <c r="I13" s="484"/>
      <c r="J13" s="484"/>
      <c r="K13" s="484"/>
    </row>
    <row r="14" spans="1:11" ht="11.1" customHeight="1">
      <c r="A14" s="374"/>
      <c r="B14" s="375"/>
      <c r="C14" s="375"/>
      <c r="D14" s="375"/>
      <c r="E14" s="375"/>
      <c r="F14" s="375"/>
      <c r="G14" s="363"/>
      <c r="H14" s="363"/>
      <c r="I14" s="363"/>
      <c r="J14" s="363"/>
      <c r="K14" s="363"/>
    </row>
    <row r="15" spans="1:11">
      <c r="A15" s="514" t="s">
        <v>4</v>
      </c>
      <c r="B15" s="484"/>
      <c r="C15" s="484"/>
      <c r="D15" s="484"/>
      <c r="E15" s="484"/>
      <c r="F15" s="484"/>
      <c r="G15" s="484"/>
      <c r="H15" s="484"/>
      <c r="I15" s="484"/>
      <c r="J15" s="484"/>
      <c r="K15" s="484"/>
    </row>
    <row r="16" spans="1:11" ht="15" customHeight="1">
      <c r="A16" s="484" t="s">
        <v>427</v>
      </c>
      <c r="B16" s="484"/>
      <c r="C16" s="484"/>
      <c r="D16" s="484"/>
      <c r="E16" s="484"/>
      <c r="F16" s="484"/>
      <c r="G16" s="484"/>
      <c r="H16" s="484"/>
      <c r="I16" s="484"/>
      <c r="J16" s="484"/>
      <c r="K16" s="484"/>
    </row>
    <row r="17" spans="1:11">
      <c r="A17" s="373"/>
      <c r="B17" s="363"/>
      <c r="C17" s="363"/>
      <c r="D17" s="363"/>
      <c r="E17" s="363"/>
      <c r="F17" s="363"/>
      <c r="G17" s="363" t="s">
        <v>297</v>
      </c>
      <c r="H17" s="363"/>
      <c r="I17" s="367"/>
      <c r="J17" s="367"/>
      <c r="K17" s="47"/>
    </row>
    <row r="18" spans="1:11" ht="9" customHeight="1">
      <c r="A18" s="484"/>
      <c r="B18" s="484"/>
      <c r="C18" s="484"/>
      <c r="D18" s="484"/>
      <c r="E18" s="484"/>
      <c r="F18" s="484"/>
      <c r="G18" s="484"/>
      <c r="H18" s="484"/>
      <c r="I18" s="484"/>
      <c r="J18" s="484"/>
      <c r="K18" s="484"/>
    </row>
    <row r="19" spans="1:11">
      <c r="A19" s="373"/>
      <c r="B19" s="363"/>
      <c r="C19" s="363"/>
      <c r="D19" s="363"/>
      <c r="E19" s="363"/>
      <c r="F19" s="363"/>
      <c r="G19" s="363"/>
      <c r="H19" s="363"/>
      <c r="I19" s="48"/>
      <c r="J19" s="49"/>
      <c r="K19" s="50" t="s">
        <v>8</v>
      </c>
    </row>
    <row r="20" spans="1:11">
      <c r="A20" s="373"/>
      <c r="B20" s="363"/>
      <c r="C20" s="363"/>
      <c r="D20" s="363"/>
      <c r="E20" s="363"/>
      <c r="F20" s="363"/>
      <c r="G20" s="363"/>
      <c r="H20" s="363"/>
      <c r="I20" s="51"/>
      <c r="J20" s="51" t="s">
        <v>298</v>
      </c>
      <c r="K20" s="52"/>
    </row>
    <row r="21" spans="1:11">
      <c r="A21" s="373"/>
      <c r="B21" s="363"/>
      <c r="C21" s="363"/>
      <c r="D21" s="363"/>
      <c r="E21" s="363"/>
      <c r="F21" s="363"/>
      <c r="G21" s="363"/>
      <c r="H21" s="363"/>
      <c r="I21" s="51"/>
      <c r="J21" s="51" t="s">
        <v>9</v>
      </c>
      <c r="K21" s="52"/>
    </row>
    <row r="22" spans="1:11">
      <c r="A22" s="373"/>
      <c r="B22" s="363"/>
      <c r="C22" s="363"/>
      <c r="D22" s="363"/>
      <c r="E22" s="363"/>
      <c r="F22" s="363"/>
      <c r="G22" s="363"/>
      <c r="H22" s="363"/>
      <c r="I22" s="53"/>
      <c r="J22" s="51" t="s">
        <v>11</v>
      </c>
      <c r="K22" s="52" t="s">
        <v>12</v>
      </c>
    </row>
    <row r="23" spans="1:11" ht="8.1" customHeight="1">
      <c r="A23" s="372"/>
      <c r="B23" s="372"/>
      <c r="C23" s="372"/>
      <c r="D23" s="372"/>
      <c r="E23" s="372"/>
      <c r="F23" s="372"/>
      <c r="G23" s="363"/>
      <c r="H23" s="363"/>
      <c r="I23" s="54"/>
      <c r="J23" s="54"/>
      <c r="K23" s="55"/>
    </row>
    <row r="24" spans="1:11">
      <c r="A24" s="372"/>
      <c r="B24" s="372"/>
      <c r="C24" s="372"/>
      <c r="D24" s="372"/>
      <c r="E24" s="372"/>
      <c r="F24" s="372"/>
      <c r="G24" s="56"/>
      <c r="H24" s="363"/>
      <c r="I24" s="54"/>
      <c r="J24" s="54"/>
      <c r="K24" s="53" t="s">
        <v>299</v>
      </c>
    </row>
    <row r="25" spans="1:11" ht="15" customHeight="1">
      <c r="A25" s="504" t="s">
        <v>24</v>
      </c>
      <c r="B25" s="508"/>
      <c r="C25" s="508"/>
      <c r="D25" s="508"/>
      <c r="E25" s="508"/>
      <c r="F25" s="508"/>
      <c r="G25" s="504" t="s">
        <v>25</v>
      </c>
      <c r="H25" s="504" t="s">
        <v>300</v>
      </c>
      <c r="I25" s="509" t="s">
        <v>301</v>
      </c>
      <c r="J25" s="510"/>
      <c r="K25" s="510"/>
    </row>
    <row r="26" spans="1:11">
      <c r="A26" s="508"/>
      <c r="B26" s="508"/>
      <c r="C26" s="508"/>
      <c r="D26" s="508"/>
      <c r="E26" s="508"/>
      <c r="F26" s="508"/>
      <c r="G26" s="504"/>
      <c r="H26" s="504"/>
      <c r="I26" s="511" t="s">
        <v>302</v>
      </c>
      <c r="J26" s="511"/>
      <c r="K26" s="512"/>
    </row>
    <row r="27" spans="1:11" ht="24.95" customHeight="1">
      <c r="A27" s="508"/>
      <c r="B27" s="508"/>
      <c r="C27" s="508"/>
      <c r="D27" s="508"/>
      <c r="E27" s="508"/>
      <c r="F27" s="508"/>
      <c r="G27" s="504"/>
      <c r="H27" s="504"/>
      <c r="I27" s="504" t="s">
        <v>303</v>
      </c>
      <c r="J27" s="504" t="s">
        <v>304</v>
      </c>
      <c r="K27" s="505"/>
    </row>
    <row r="28" spans="1:11" ht="36" customHeight="1">
      <c r="A28" s="508"/>
      <c r="B28" s="508"/>
      <c r="C28" s="508"/>
      <c r="D28" s="508"/>
      <c r="E28" s="508"/>
      <c r="F28" s="508"/>
      <c r="G28" s="504"/>
      <c r="H28" s="504"/>
      <c r="I28" s="504"/>
      <c r="J28" s="370" t="s">
        <v>305</v>
      </c>
      <c r="K28" s="370" t="s">
        <v>306</v>
      </c>
    </row>
    <row r="29" spans="1:11">
      <c r="A29" s="506">
        <v>1</v>
      </c>
      <c r="B29" s="506"/>
      <c r="C29" s="506"/>
      <c r="D29" s="506"/>
      <c r="E29" s="506"/>
      <c r="F29" s="506"/>
      <c r="G29" s="371">
        <v>2</v>
      </c>
      <c r="H29" s="371">
        <v>3</v>
      </c>
      <c r="I29" s="371">
        <v>4</v>
      </c>
      <c r="J29" s="371">
        <v>5</v>
      </c>
      <c r="K29" s="371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307</v>
      </c>
      <c r="H30" s="60">
        <v>1</v>
      </c>
      <c r="I30" s="61">
        <f>I31+I37+I39+I42+I47+I59+I66+I75+I81</f>
        <v>1399.13</v>
      </c>
      <c r="J30" s="61">
        <f>J31+J37+J39+J42+J47+J59+J66+J75+J81</f>
        <v>3055.51</v>
      </c>
      <c r="K30" s="61">
        <f>K31+K37+K39+K42+K47+K59+K66+K75+K81</f>
        <v>0</v>
      </c>
    </row>
    <row r="31" spans="1:11">
      <c r="A31" s="57">
        <v>2</v>
      </c>
      <c r="B31" s="57">
        <v>1</v>
      </c>
      <c r="C31" s="57"/>
      <c r="D31" s="57"/>
      <c r="E31" s="57"/>
      <c r="F31" s="57"/>
      <c r="G31" s="62" t="s">
        <v>36</v>
      </c>
      <c r="H31" s="60">
        <v>2</v>
      </c>
      <c r="I31" s="61">
        <f>I32+I36</f>
        <v>39.700000000000003</v>
      </c>
      <c r="J31" s="61">
        <f>J32+J36</f>
        <v>0</v>
      </c>
      <c r="K31" s="61">
        <f>K32+K36</f>
        <v>0</v>
      </c>
    </row>
    <row r="32" spans="1:1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308</v>
      </c>
      <c r="H32" s="371">
        <v>3</v>
      </c>
      <c r="I32" s="64">
        <f>I33+I35</f>
        <v>39.700000000000003</v>
      </c>
      <c r="J32" s="64">
        <f>J33+J35</f>
        <v>0</v>
      </c>
      <c r="K32" s="64">
        <f>K33+K35</f>
        <v>0</v>
      </c>
    </row>
    <row r="33" spans="1:1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309</v>
      </c>
      <c r="H33" s="371">
        <v>4</v>
      </c>
      <c r="I33" s="64">
        <v>39.700000000000003</v>
      </c>
      <c r="J33" s="64"/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310</v>
      </c>
      <c r="H34" s="371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39</v>
      </c>
      <c r="H35" s="371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40</v>
      </c>
      <c r="H36" s="371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311</v>
      </c>
      <c r="H37" s="60">
        <v>8</v>
      </c>
      <c r="I37" s="65">
        <f>I38</f>
        <v>1359.43</v>
      </c>
      <c r="J37" s="65">
        <f>J38</f>
        <v>3055.51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311</v>
      </c>
      <c r="H38" s="371">
        <v>9</v>
      </c>
      <c r="I38" s="64">
        <v>1359.43</v>
      </c>
      <c r="J38" s="64">
        <v>3055.51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57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58</v>
      </c>
      <c r="H40" s="371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67</v>
      </c>
      <c r="H41" s="371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68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312</v>
      </c>
      <c r="H43" s="371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70</v>
      </c>
      <c r="H44" s="371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71</v>
      </c>
      <c r="H45" s="371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72</v>
      </c>
      <c r="H46" s="371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73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74</v>
      </c>
      <c r="H48" s="371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75</v>
      </c>
      <c r="H49" s="371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76</v>
      </c>
      <c r="H50" s="371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77</v>
      </c>
      <c r="H51" s="371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78</v>
      </c>
      <c r="H52" s="371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313</v>
      </c>
      <c r="H53" s="371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80</v>
      </c>
      <c r="H54" s="371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81</v>
      </c>
      <c r="H55" s="371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82</v>
      </c>
      <c r="H56" s="371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83</v>
      </c>
      <c r="H57" s="371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84</v>
      </c>
      <c r="H58" s="371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85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314</v>
      </c>
      <c r="H60" s="371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315</v>
      </c>
      <c r="H61" s="371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316</v>
      </c>
      <c r="H62" s="371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91</v>
      </c>
      <c r="H63" s="371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93</v>
      </c>
      <c r="H64" s="371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94</v>
      </c>
      <c r="H65" s="371">
        <v>36</v>
      </c>
      <c r="I65" s="64"/>
      <c r="J65" s="64"/>
      <c r="K65" s="64"/>
    </row>
    <row r="66" spans="1:12" hidden="1" collapsed="1">
      <c r="A66" s="57">
        <v>2</v>
      </c>
      <c r="B66" s="57">
        <v>7</v>
      </c>
      <c r="C66" s="58"/>
      <c r="D66" s="58"/>
      <c r="E66" s="58"/>
      <c r="F66" s="58"/>
      <c r="G66" s="62" t="s">
        <v>95</v>
      </c>
      <c r="H66" s="60">
        <v>37</v>
      </c>
      <c r="I66" s="61">
        <f>I67+I70+I74</f>
        <v>0</v>
      </c>
      <c r="J66" s="61">
        <f>J67+J70+J74</f>
        <v>0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317</v>
      </c>
      <c r="H67" s="371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97</v>
      </c>
      <c r="H68" s="371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98</v>
      </c>
      <c r="H69" s="371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318</v>
      </c>
      <c r="H70" s="371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319</v>
      </c>
      <c r="H71" s="371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320</v>
      </c>
      <c r="H72" s="371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103</v>
      </c>
      <c r="H73" s="371">
        <v>44</v>
      </c>
      <c r="I73" s="64"/>
      <c r="J73" s="64"/>
      <c r="K73" s="64"/>
    </row>
    <row r="74" spans="1:12" hidden="1" collapsed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104</v>
      </c>
      <c r="H74" s="371">
        <v>45</v>
      </c>
      <c r="I74" s="64"/>
      <c r="J74" s="64"/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321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108</v>
      </c>
      <c r="H76" s="371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322</v>
      </c>
      <c r="H77" s="371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323</v>
      </c>
      <c r="H78" s="371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111</v>
      </c>
      <c r="H79" s="371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112</v>
      </c>
      <c r="H80" s="371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324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325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126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326</v>
      </c>
      <c r="H84" s="371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142</v>
      </c>
      <c r="H85" s="371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146</v>
      </c>
      <c r="H86" s="371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154</v>
      </c>
      <c r="H87" s="371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327</v>
      </c>
      <c r="H88" s="371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158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196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328</v>
      </c>
      <c r="H91" s="60">
        <v>62</v>
      </c>
      <c r="I91" s="61">
        <f>I30+I82</f>
        <v>1399.13</v>
      </c>
      <c r="J91" s="61">
        <f>J30+J82</f>
        <v>3055.51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372"/>
      <c r="I92" s="366"/>
      <c r="J92" s="366"/>
      <c r="K92" s="74"/>
    </row>
    <row r="93" spans="1:12">
      <c r="A93" s="366" t="s">
        <v>329</v>
      </c>
      <c r="B93" s="367"/>
      <c r="C93" s="367"/>
      <c r="D93" s="367"/>
      <c r="E93" s="367"/>
      <c r="F93" s="367"/>
      <c r="G93" s="367"/>
      <c r="H93" s="75"/>
      <c r="I93" s="76"/>
      <c r="J93" s="367"/>
      <c r="K93" s="367"/>
    </row>
    <row r="94" spans="1:12">
      <c r="A94" s="173" t="s">
        <v>420</v>
      </c>
      <c r="B94" s="77"/>
      <c r="C94" s="77"/>
      <c r="D94" s="77"/>
      <c r="E94" s="77"/>
      <c r="F94" s="77"/>
      <c r="G94" s="77"/>
      <c r="H94" s="78"/>
      <c r="I94" s="513" t="s">
        <v>428</v>
      </c>
      <c r="J94" s="513"/>
      <c r="K94" s="513"/>
    </row>
    <row r="95" spans="1:12">
      <c r="A95" s="507" t="s">
        <v>330</v>
      </c>
      <c r="B95" s="499"/>
      <c r="C95" s="499"/>
      <c r="D95" s="499"/>
      <c r="E95" s="499"/>
      <c r="F95" s="499"/>
      <c r="G95" s="499"/>
      <c r="H95" s="368"/>
      <c r="I95" s="369" t="s">
        <v>215</v>
      </c>
      <c r="J95" s="503" t="s">
        <v>216</v>
      </c>
      <c r="K95" s="503"/>
    </row>
    <row r="96" spans="1:12">
      <c r="A96" s="366"/>
      <c r="B96" s="366"/>
      <c r="C96" s="79"/>
      <c r="D96" s="366"/>
      <c r="E96" s="366"/>
      <c r="F96" s="498"/>
      <c r="G96" s="499"/>
      <c r="H96" s="368"/>
      <c r="I96" s="80"/>
      <c r="J96" s="81"/>
      <c r="K96" s="81"/>
    </row>
    <row r="97" spans="1:11">
      <c r="A97" s="77" t="s">
        <v>392</v>
      </c>
      <c r="B97" s="77"/>
      <c r="C97" s="77"/>
      <c r="D97" s="77"/>
      <c r="E97" s="77"/>
      <c r="F97" s="77"/>
      <c r="G97" s="77"/>
      <c r="H97" s="368"/>
      <c r="I97" s="365"/>
      <c r="J97" s="500" t="s">
        <v>224</v>
      </c>
      <c r="K97" s="500"/>
    </row>
    <row r="98" spans="1:11" ht="30" customHeight="1">
      <c r="A98" s="501" t="s">
        <v>331</v>
      </c>
      <c r="B98" s="502"/>
      <c r="C98" s="502"/>
      <c r="D98" s="502"/>
      <c r="E98" s="502"/>
      <c r="F98" s="502"/>
      <c r="G98" s="502"/>
      <c r="H98" s="78"/>
      <c r="I98" s="369" t="s">
        <v>215</v>
      </c>
      <c r="J98" s="503" t="s">
        <v>216</v>
      </c>
      <c r="K98" s="503"/>
    </row>
  </sheetData>
  <mergeCells count="26">
    <mergeCell ref="A11:K11"/>
    <mergeCell ref="A5:K5"/>
    <mergeCell ref="A6:K6"/>
    <mergeCell ref="A7:K7"/>
    <mergeCell ref="G8:K8"/>
    <mergeCell ref="A9:K9"/>
    <mergeCell ref="A12:K12"/>
    <mergeCell ref="A13:K13"/>
    <mergeCell ref="A15:K15"/>
    <mergeCell ref="A16:K16"/>
    <mergeCell ref="A18:K18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1" zoomScaleNormal="100" workbookViewId="0">
      <selection activeCell="B46" sqref="B46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78" t="s">
        <v>241</v>
      </c>
      <c r="F1" s="478"/>
      <c r="G1" s="478"/>
      <c r="H1" s="478"/>
    </row>
    <row r="2" spans="1:13" ht="13.5" customHeight="1">
      <c r="A2" s="11"/>
      <c r="E2" s="478" t="s">
        <v>242</v>
      </c>
      <c r="F2" s="478"/>
      <c r="G2" s="478"/>
      <c r="H2" s="478"/>
    </row>
    <row r="3" spans="1:13" ht="14.25" customHeight="1">
      <c r="E3" s="478" t="s">
        <v>243</v>
      </c>
      <c r="F3" s="478"/>
      <c r="G3" s="478"/>
      <c r="H3" s="478"/>
    </row>
    <row r="4" spans="1:13" ht="14.25" customHeight="1">
      <c r="E4" s="478" t="s">
        <v>244</v>
      </c>
      <c r="F4" s="478"/>
      <c r="G4" s="478"/>
      <c r="H4" s="478"/>
    </row>
    <row r="5" spans="1:13" ht="14.25" customHeight="1">
      <c r="E5" s="478" t="s">
        <v>245</v>
      </c>
      <c r="F5" s="478"/>
      <c r="G5" s="478"/>
      <c r="H5" s="478"/>
      <c r="I5" s="11"/>
    </row>
    <row r="6" spans="1:13" ht="16.5" customHeight="1">
      <c r="A6" s="545" t="s">
        <v>246</v>
      </c>
      <c r="B6" s="545"/>
      <c r="C6" s="545"/>
      <c r="D6" s="545"/>
      <c r="E6" s="12"/>
      <c r="F6" s="12"/>
    </row>
    <row r="7" spans="1:13" ht="12" customHeight="1">
      <c r="A7" s="540" t="s">
        <v>226</v>
      </c>
      <c r="B7" s="540"/>
      <c r="C7" s="540"/>
      <c r="D7" s="540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41" t="s">
        <v>425</v>
      </c>
      <c r="B11" s="541"/>
      <c r="C11" s="541"/>
      <c r="D11" s="541"/>
      <c r="E11" s="541"/>
      <c r="F11" s="541"/>
      <c r="G11" s="541"/>
      <c r="H11" s="15"/>
    </row>
    <row r="12" spans="1:13" ht="11.25" customHeight="1">
      <c r="B12" s="16"/>
      <c r="C12" s="13"/>
      <c r="G12" s="542" t="s">
        <v>415</v>
      </c>
      <c r="H12" s="543"/>
    </row>
    <row r="13" spans="1:13" ht="13.5" customHeight="1">
      <c r="C13" s="544"/>
      <c r="D13" s="544"/>
      <c r="E13" s="544"/>
      <c r="F13" s="11"/>
      <c r="G13" s="17"/>
      <c r="H13" s="147" t="s">
        <v>247</v>
      </c>
      <c r="I13" s="11"/>
      <c r="J13" s="11"/>
      <c r="M13" s="18"/>
    </row>
    <row r="14" spans="1:13">
      <c r="A14" s="525" t="s">
        <v>24</v>
      </c>
      <c r="B14" s="528" t="s">
        <v>25</v>
      </c>
      <c r="C14" s="531" t="s">
        <v>248</v>
      </c>
      <c r="D14" s="534"/>
      <c r="E14" s="535"/>
      <c r="F14" s="535"/>
      <c r="G14" s="535"/>
      <c r="H14" s="535"/>
      <c r="I14" s="11"/>
      <c r="J14" s="11"/>
      <c r="K14" s="11"/>
      <c r="M14" s="18"/>
    </row>
    <row r="15" spans="1:13">
      <c r="A15" s="526"/>
      <c r="B15" s="529"/>
      <c r="C15" s="532"/>
      <c r="D15" s="536" t="s">
        <v>249</v>
      </c>
      <c r="E15" s="537" t="s">
        <v>250</v>
      </c>
      <c r="F15" s="537" t="s">
        <v>251</v>
      </c>
      <c r="G15" s="537" t="s">
        <v>252</v>
      </c>
      <c r="H15" s="537" t="s">
        <v>253</v>
      </c>
      <c r="I15" s="11"/>
      <c r="K15" s="11"/>
      <c r="M15" s="18"/>
    </row>
    <row r="16" spans="1:13">
      <c r="A16" s="526"/>
      <c r="B16" s="529"/>
      <c r="C16" s="532"/>
      <c r="D16" s="536"/>
      <c r="E16" s="537"/>
      <c r="F16" s="537"/>
      <c r="G16" s="537"/>
      <c r="H16" s="538"/>
      <c r="I16" s="11"/>
      <c r="J16" s="11"/>
      <c r="M16" s="18"/>
    </row>
    <row r="17" spans="1:13" ht="47.25" customHeight="1">
      <c r="A17" s="526"/>
      <c r="B17" s="529"/>
      <c r="C17" s="532"/>
      <c r="D17" s="536"/>
      <c r="E17" s="537"/>
      <c r="F17" s="537"/>
      <c r="G17" s="537"/>
      <c r="H17" s="538"/>
    </row>
    <row r="18" spans="1:13" ht="12.75" customHeight="1">
      <c r="A18" s="527"/>
      <c r="B18" s="530"/>
      <c r="C18" s="533"/>
      <c r="D18" s="19" t="s">
        <v>17</v>
      </c>
      <c r="E18" s="20" t="s">
        <v>219</v>
      </c>
      <c r="F18" s="20" t="s">
        <v>254</v>
      </c>
      <c r="G18" s="20" t="s">
        <v>221</v>
      </c>
      <c r="H18" s="21" t="s">
        <v>255</v>
      </c>
    </row>
    <row r="19" spans="1:13" ht="16.5" customHeight="1">
      <c r="A19" s="22" t="s">
        <v>256</v>
      </c>
      <c r="B19" s="22" t="s">
        <v>37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257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258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259</v>
      </c>
      <c r="B22" s="22" t="s">
        <v>260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261</v>
      </c>
      <c r="B23" s="22" t="s">
        <v>262</v>
      </c>
      <c r="C23" s="27">
        <f>+C26+C27+C35+C41+C43+C33+C34+C29+C31</f>
        <v>3055.51</v>
      </c>
      <c r="D23" s="27">
        <f>+D26+D27+D35+D41+D43+D34+D29+D31+D33</f>
        <v>3055.51</v>
      </c>
      <c r="E23" s="27">
        <f t="shared" ref="E23:H23" si="1">+E26+E27+E35+E41+E43</f>
        <v>0</v>
      </c>
      <c r="F23" s="27">
        <f t="shared" si="1"/>
        <v>0</v>
      </c>
      <c r="G23" s="27">
        <f>+G26+G27+G35+G41+G43+G34+G33</f>
        <v>0</v>
      </c>
      <c r="H23" s="27">
        <f t="shared" si="1"/>
        <v>0</v>
      </c>
      <c r="M23" s="30"/>
    </row>
    <row r="24" spans="1:13" hidden="1">
      <c r="A24" s="22" t="s">
        <v>263</v>
      </c>
      <c r="B24" s="31" t="s">
        <v>42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264</v>
      </c>
      <c r="B25" s="31" t="s">
        <v>265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266</v>
      </c>
      <c r="B26" s="32" t="s">
        <v>267</v>
      </c>
      <c r="C26" s="27">
        <f t="shared" si="0"/>
        <v>984.84</v>
      </c>
      <c r="D26" s="177">
        <v>984.84</v>
      </c>
      <c r="E26" s="33"/>
      <c r="F26" s="33"/>
      <c r="G26" s="33"/>
      <c r="H26" s="33"/>
    </row>
    <row r="27" spans="1:13">
      <c r="A27" s="22" t="s">
        <v>268</v>
      </c>
      <c r="B27" s="32" t="s">
        <v>269</v>
      </c>
      <c r="C27" s="27">
        <f t="shared" si="0"/>
        <v>605</v>
      </c>
      <c r="D27" s="177">
        <v>605</v>
      </c>
      <c r="E27" s="26"/>
      <c r="F27" s="26"/>
      <c r="G27" s="26"/>
      <c r="H27" s="26"/>
    </row>
    <row r="28" spans="1:13" ht="15" hidden="1" customHeight="1">
      <c r="A28" s="22" t="s">
        <v>270</v>
      </c>
      <c r="B28" s="31" t="s">
        <v>271</v>
      </c>
      <c r="C28" s="27">
        <f t="shared" si="0"/>
        <v>0</v>
      </c>
      <c r="D28" s="178"/>
      <c r="E28" s="26"/>
      <c r="F28" s="26"/>
      <c r="G28" s="26"/>
      <c r="H28" s="26"/>
    </row>
    <row r="29" spans="1:13">
      <c r="A29" s="22" t="s">
        <v>272</v>
      </c>
      <c r="B29" s="32" t="s">
        <v>47</v>
      </c>
      <c r="C29" s="27">
        <f t="shared" si="0"/>
        <v>0</v>
      </c>
      <c r="D29" s="177"/>
      <c r="E29" s="26"/>
      <c r="F29" s="26"/>
      <c r="G29" s="26"/>
      <c r="H29" s="26"/>
    </row>
    <row r="30" spans="1:13" ht="24" hidden="1">
      <c r="A30" s="22" t="s">
        <v>273</v>
      </c>
      <c r="B30" s="31" t="s">
        <v>48</v>
      </c>
      <c r="C30" s="27">
        <f t="shared" si="0"/>
        <v>0</v>
      </c>
      <c r="D30" s="178"/>
      <c r="E30" s="26"/>
      <c r="F30" s="26"/>
      <c r="G30" s="26"/>
      <c r="H30" s="26"/>
    </row>
    <row r="31" spans="1:13" ht="24.75">
      <c r="A31" s="22" t="s">
        <v>274</v>
      </c>
      <c r="B31" s="34" t="s">
        <v>275</v>
      </c>
      <c r="C31" s="27">
        <f t="shared" si="0"/>
        <v>500</v>
      </c>
      <c r="D31" s="177">
        <v>500</v>
      </c>
      <c r="E31" s="26"/>
      <c r="F31" s="26"/>
      <c r="G31" s="26"/>
      <c r="H31" s="26"/>
      <c r="J31" s="35"/>
    </row>
    <row r="32" spans="1:13" ht="15" hidden="1" customHeight="1">
      <c r="A32" s="22" t="s">
        <v>276</v>
      </c>
      <c r="B32" s="32" t="s">
        <v>277</v>
      </c>
      <c r="C32" s="27">
        <f t="shared" si="0"/>
        <v>0</v>
      </c>
      <c r="D32" s="177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276</v>
      </c>
      <c r="B33" s="32" t="s">
        <v>278</v>
      </c>
      <c r="C33" s="27">
        <f t="shared" si="0"/>
        <v>0</v>
      </c>
      <c r="D33" s="177"/>
      <c r="E33" s="26"/>
      <c r="F33" s="26"/>
      <c r="G33" s="172"/>
      <c r="H33" s="26"/>
      <c r="J33" s="13"/>
      <c r="K33" s="13"/>
      <c r="L33" s="13"/>
      <c r="M33" s="13"/>
    </row>
    <row r="34" spans="1:13">
      <c r="A34" s="22" t="s">
        <v>279</v>
      </c>
      <c r="B34" s="32" t="s">
        <v>51</v>
      </c>
      <c r="C34" s="27">
        <f t="shared" si="0"/>
        <v>0</v>
      </c>
      <c r="D34" s="177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280</v>
      </c>
      <c r="B35" s="32" t="s">
        <v>53</v>
      </c>
      <c r="C35" s="27">
        <f>(D35+E35+F35+G35+H35)</f>
        <v>157.94999999999999</v>
      </c>
      <c r="D35" s="177">
        <f>+D37+D39+D40</f>
        <v>157.94999999999999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257</v>
      </c>
      <c r="C36" s="27"/>
      <c r="D36" s="178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281</v>
      </c>
      <c r="C37" s="27">
        <f t="shared" ref="C37:C46" si="2">(D37+E37+F37+G37+H37)</f>
        <v>16.02</v>
      </c>
      <c r="D37" s="178">
        <v>16.02</v>
      </c>
      <c r="E37" s="26"/>
      <c r="F37" s="26"/>
      <c r="G37" s="26"/>
      <c r="H37" s="26"/>
    </row>
    <row r="38" spans="1:13">
      <c r="A38" s="22"/>
      <c r="B38" s="32" t="s">
        <v>282</v>
      </c>
      <c r="C38" s="27">
        <f t="shared" si="2"/>
        <v>0</v>
      </c>
      <c r="D38" s="178"/>
      <c r="E38" s="26"/>
      <c r="F38" s="26"/>
      <c r="G38" s="26"/>
      <c r="H38" s="26"/>
    </row>
    <row r="39" spans="1:13">
      <c r="A39" s="22"/>
      <c r="B39" s="32" t="s">
        <v>283</v>
      </c>
      <c r="C39" s="27">
        <f t="shared" si="2"/>
        <v>116.04</v>
      </c>
      <c r="D39" s="178">
        <v>116.04</v>
      </c>
      <c r="E39" s="26"/>
      <c r="F39" s="26"/>
      <c r="G39" s="26"/>
      <c r="H39" s="26"/>
    </row>
    <row r="40" spans="1:13">
      <c r="A40" s="22"/>
      <c r="B40" s="32" t="s">
        <v>284</v>
      </c>
      <c r="C40" s="27">
        <f t="shared" si="2"/>
        <v>25.89</v>
      </c>
      <c r="D40" s="178">
        <v>25.89</v>
      </c>
      <c r="E40" s="26"/>
      <c r="F40" s="26"/>
      <c r="G40" s="26"/>
      <c r="H40" s="26"/>
    </row>
    <row r="41" spans="1:13" ht="24.75">
      <c r="A41" s="22" t="s">
        <v>285</v>
      </c>
      <c r="B41" s="32" t="s">
        <v>54</v>
      </c>
      <c r="C41" s="27">
        <f t="shared" si="2"/>
        <v>81.069999999999993</v>
      </c>
      <c r="D41" s="24">
        <v>81.069999999999993</v>
      </c>
      <c r="E41" s="26"/>
      <c r="F41" s="26"/>
      <c r="G41" s="26"/>
      <c r="H41" s="26"/>
    </row>
    <row r="42" spans="1:13" hidden="1">
      <c r="A42" s="22" t="s">
        <v>286</v>
      </c>
      <c r="B42" s="31" t="s">
        <v>55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287</v>
      </c>
      <c r="B43" s="32" t="s">
        <v>56</v>
      </c>
      <c r="C43" s="27">
        <f t="shared" si="2"/>
        <v>726.65</v>
      </c>
      <c r="D43" s="24">
        <v>726.65</v>
      </c>
      <c r="E43" s="26"/>
      <c r="F43" s="26"/>
      <c r="G43" s="304"/>
      <c r="H43" s="26"/>
    </row>
    <row r="44" spans="1:13">
      <c r="A44" s="22" t="s">
        <v>288</v>
      </c>
      <c r="B44" s="22" t="s">
        <v>105</v>
      </c>
      <c r="C44" s="27">
        <f t="shared" si="2"/>
        <v>0</v>
      </c>
      <c r="D44" s="24"/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289</v>
      </c>
      <c r="C47" s="148">
        <f>C19+C23+C22+C44</f>
        <v>3055.51</v>
      </c>
      <c r="D47" s="148">
        <f>D19+D23+D22+D44</f>
        <v>3055.51</v>
      </c>
      <c r="E47" s="40">
        <f>(E19+E22+E23+E44+E45+E46)</f>
        <v>0</v>
      </c>
      <c r="F47" s="40">
        <f>(F19+F22+F23+F44+F45+F46)</f>
        <v>0</v>
      </c>
      <c r="G47" s="148">
        <f>G19+G23+G41+G22+G44</f>
        <v>0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39" t="s">
        <v>420</v>
      </c>
      <c r="B50" s="481"/>
      <c r="C50" s="523"/>
      <c r="D50" s="523"/>
      <c r="F50" s="523" t="s">
        <v>388</v>
      </c>
      <c r="G50" s="523"/>
      <c r="H50" s="523"/>
    </row>
    <row r="51" spans="1:8">
      <c r="C51" s="519" t="s">
        <v>290</v>
      </c>
      <c r="D51" s="519"/>
      <c r="E51" s="520" t="s">
        <v>291</v>
      </c>
      <c r="F51" s="520"/>
      <c r="G51" s="520"/>
      <c r="H51" s="520"/>
    </row>
    <row r="52" spans="1:8">
      <c r="C52" s="43"/>
      <c r="D52" s="43"/>
      <c r="E52" s="43"/>
      <c r="F52" s="43"/>
      <c r="G52" s="43"/>
      <c r="H52" s="43"/>
    </row>
    <row r="53" spans="1:8">
      <c r="A53" s="463" t="s">
        <v>392</v>
      </c>
      <c r="B53" s="521"/>
      <c r="C53" s="521"/>
      <c r="D53" s="521"/>
      <c r="F53" s="522" t="s">
        <v>224</v>
      </c>
      <c r="G53" s="523"/>
      <c r="H53" s="523"/>
    </row>
    <row r="54" spans="1:8">
      <c r="C54" s="519" t="s">
        <v>290</v>
      </c>
      <c r="D54" s="519"/>
      <c r="E54" s="520" t="s">
        <v>291</v>
      </c>
      <c r="F54" s="520"/>
      <c r="G54" s="520"/>
      <c r="H54" s="520"/>
    </row>
    <row r="55" spans="1:8" ht="15" customHeight="1">
      <c r="A55" s="381" t="s">
        <v>387</v>
      </c>
      <c r="B55" s="381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24"/>
      <c r="D60" s="524"/>
      <c r="E60" s="524"/>
      <c r="F60" s="524"/>
      <c r="G60" s="524"/>
      <c r="H60" s="524"/>
    </row>
    <row r="61" spans="1:8">
      <c r="C61" s="13"/>
      <c r="D61" s="13"/>
      <c r="E61" s="13"/>
      <c r="F61" s="13"/>
      <c r="G61" s="518"/>
      <c r="H61" s="518"/>
    </row>
  </sheetData>
  <mergeCells count="32">
    <mergeCell ref="A7:D7"/>
    <mergeCell ref="A11:G11"/>
    <mergeCell ref="G12:H12"/>
    <mergeCell ref="C13:E13"/>
    <mergeCell ref="A6:D6"/>
    <mergeCell ref="E1:H1"/>
    <mergeCell ref="E2:H2"/>
    <mergeCell ref="E3:H3"/>
    <mergeCell ref="E4:H4"/>
    <mergeCell ref="E5:H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0"/>
  <sheetViews>
    <sheetView workbookViewId="0">
      <selection activeCell="Q28" sqref="Q28"/>
    </sheetView>
  </sheetViews>
  <sheetFormatPr defaultRowHeight="15"/>
  <cols>
    <col min="1" max="1" width="6.42578125" style="377" customWidth="1"/>
    <col min="2" max="2" width="13.7109375" style="377" customWidth="1"/>
    <col min="3" max="3" width="11.5703125" style="377" customWidth="1"/>
    <col min="4" max="4" width="9.140625" style="377"/>
    <col min="5" max="5" width="7.140625" style="377" customWidth="1"/>
    <col min="6" max="6" width="13.7109375" style="377" customWidth="1"/>
    <col min="7" max="7" width="10" style="377" customWidth="1"/>
    <col min="8" max="8" width="13.5703125" style="377" customWidth="1"/>
    <col min="9" max="9" width="9.140625" style="377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87" t="s">
        <v>225</v>
      </c>
      <c r="B2" s="487"/>
      <c r="C2" s="487"/>
      <c r="D2" s="487"/>
      <c r="E2" s="487"/>
      <c r="F2" s="487"/>
      <c r="G2" s="487"/>
      <c r="H2" s="487"/>
    </row>
    <row r="3" spans="1:9">
      <c r="A3" s="488" t="s">
        <v>226</v>
      </c>
      <c r="B3" s="488"/>
      <c r="C3" s="488"/>
      <c r="D3" s="488"/>
      <c r="E3" s="488"/>
      <c r="F3" s="488"/>
      <c r="G3" s="488"/>
      <c r="H3" s="488"/>
    </row>
    <row r="6" spans="1:9">
      <c r="A6" s="489" t="s">
        <v>390</v>
      </c>
      <c r="B6" s="489"/>
      <c r="C6" s="489"/>
      <c r="D6" s="489"/>
      <c r="E6" s="489"/>
      <c r="F6" s="489"/>
      <c r="G6" s="489"/>
      <c r="H6" s="489"/>
    </row>
    <row r="9" spans="1:9" ht="15.75" customHeight="1">
      <c r="A9" s="490" t="s">
        <v>332</v>
      </c>
      <c r="B9" s="490"/>
      <c r="C9" s="490"/>
      <c r="D9" s="490"/>
      <c r="E9" s="490"/>
      <c r="F9" s="490"/>
      <c r="G9" s="490"/>
      <c r="H9" s="490"/>
      <c r="I9"/>
    </row>
    <row r="10" spans="1:9">
      <c r="D10" s="1"/>
    </row>
    <row r="11" spans="1:9">
      <c r="C11" s="489" t="s">
        <v>414</v>
      </c>
      <c r="D11" s="489"/>
      <c r="E11" s="489"/>
      <c r="F11" s="489"/>
    </row>
    <row r="12" spans="1:9">
      <c r="B12" s="491"/>
      <c r="C12" s="491"/>
      <c r="D12" s="491"/>
      <c r="E12" s="491"/>
      <c r="F12" s="491"/>
      <c r="G12" s="491"/>
    </row>
    <row r="14" spans="1:9" ht="15" customHeight="1">
      <c r="A14" s="483" t="s">
        <v>228</v>
      </c>
      <c r="B14" s="483"/>
      <c r="C14" s="2">
        <v>45565</v>
      </c>
      <c r="D14" s="3"/>
      <c r="E14" s="3"/>
      <c r="F14" s="3"/>
      <c r="G14" s="3"/>
      <c r="H14" s="3"/>
      <c r="I14"/>
    </row>
    <row r="15" spans="1:9">
      <c r="A15" s="492" t="s">
        <v>333</v>
      </c>
      <c r="B15" s="492"/>
      <c r="C15" s="492"/>
      <c r="D15" s="492"/>
      <c r="E15" s="492"/>
      <c r="F15" s="492"/>
      <c r="G15" s="492"/>
      <c r="H15" s="492"/>
    </row>
    <row r="16" spans="1:9" ht="28.5">
      <c r="A16" s="168" t="s">
        <v>230</v>
      </c>
      <c r="B16" s="168" t="s">
        <v>231</v>
      </c>
      <c r="C16" s="493" t="s">
        <v>232</v>
      </c>
      <c r="D16" s="494"/>
      <c r="E16" s="495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76" t="s">
        <v>17</v>
      </c>
      <c r="C17" s="486" t="s">
        <v>386</v>
      </c>
      <c r="D17" s="486"/>
      <c r="E17" s="486"/>
      <c r="F17" s="5" t="s">
        <v>218</v>
      </c>
      <c r="G17" s="6" t="s">
        <v>218</v>
      </c>
      <c r="H17" s="7">
        <v>50</v>
      </c>
    </row>
    <row r="18" spans="1:8">
      <c r="A18" s="4">
        <v>2</v>
      </c>
      <c r="B18" s="376" t="s">
        <v>17</v>
      </c>
      <c r="C18" s="486" t="s">
        <v>236</v>
      </c>
      <c r="D18" s="486"/>
      <c r="E18" s="486"/>
      <c r="F18" s="5" t="s">
        <v>218</v>
      </c>
      <c r="G18" s="6" t="s">
        <v>218</v>
      </c>
      <c r="H18" s="7">
        <v>3005.51</v>
      </c>
    </row>
    <row r="19" spans="1:8">
      <c r="A19" s="4">
        <v>3</v>
      </c>
      <c r="B19" s="376" t="s">
        <v>17</v>
      </c>
      <c r="C19" s="486" t="s">
        <v>334</v>
      </c>
      <c r="D19" s="486"/>
      <c r="E19" s="486"/>
      <c r="F19" s="5" t="s">
        <v>218</v>
      </c>
      <c r="G19" s="6" t="s">
        <v>218</v>
      </c>
      <c r="H19" s="7">
        <v>23478.14</v>
      </c>
    </row>
    <row r="20" spans="1:8">
      <c r="A20" s="4">
        <v>4</v>
      </c>
      <c r="B20" s="376" t="s">
        <v>17</v>
      </c>
      <c r="C20" s="486" t="s">
        <v>335</v>
      </c>
      <c r="D20" s="486"/>
      <c r="E20" s="486"/>
      <c r="F20" s="5" t="s">
        <v>218</v>
      </c>
      <c r="G20" s="6" t="s">
        <v>218</v>
      </c>
      <c r="H20" s="7">
        <v>71895.13</v>
      </c>
    </row>
    <row r="21" spans="1:8">
      <c r="A21" s="4">
        <v>5</v>
      </c>
      <c r="B21" s="376" t="s">
        <v>17</v>
      </c>
      <c r="C21" s="486" t="s">
        <v>336</v>
      </c>
      <c r="D21" s="486"/>
      <c r="E21" s="486"/>
      <c r="F21" s="5" t="s">
        <v>218</v>
      </c>
      <c r="G21" s="6" t="s">
        <v>218</v>
      </c>
      <c r="H21" s="7">
        <v>1028.9100000000001</v>
      </c>
    </row>
    <row r="22" spans="1:8">
      <c r="A22" s="4"/>
      <c r="B22" s="376"/>
      <c r="C22" s="496" t="s">
        <v>223</v>
      </c>
      <c r="D22" s="496"/>
      <c r="E22" s="496"/>
      <c r="F22" s="8" t="s">
        <v>218</v>
      </c>
      <c r="G22" s="9" t="s">
        <v>218</v>
      </c>
      <c r="H22" s="10">
        <f>0+H17+H18+H19+H20</f>
        <v>98428.78</v>
      </c>
    </row>
    <row r="23" spans="1:8">
      <c r="C23" s="497"/>
      <c r="D23" s="497"/>
      <c r="E23" s="497"/>
    </row>
    <row r="25" spans="1:8" ht="17.25" customHeight="1">
      <c r="A25" s="483" t="s">
        <v>420</v>
      </c>
      <c r="B25" s="483"/>
      <c r="C25" s="483"/>
      <c r="D25" s="483"/>
      <c r="E25" s="485" t="s">
        <v>391</v>
      </c>
      <c r="F25" s="485"/>
      <c r="G25" s="485"/>
      <c r="H25" s="485"/>
    </row>
    <row r="26" spans="1:8">
      <c r="E26" s="484" t="s">
        <v>240</v>
      </c>
      <c r="F26" s="484"/>
      <c r="G26" s="484"/>
      <c r="H26" s="484"/>
    </row>
    <row r="27" spans="1:8" ht="9.75" customHeight="1"/>
    <row r="28" spans="1:8" ht="24" customHeight="1"/>
    <row r="29" spans="1:8" ht="32.25" customHeight="1">
      <c r="A29" s="483" t="s">
        <v>392</v>
      </c>
      <c r="B29" s="483"/>
      <c r="C29" s="483"/>
      <c r="D29" s="483"/>
      <c r="E29" s="485" t="s">
        <v>224</v>
      </c>
      <c r="F29" s="485"/>
      <c r="G29" s="485"/>
      <c r="H29" s="485"/>
    </row>
    <row r="30" spans="1:8">
      <c r="E30" s="484" t="s">
        <v>240</v>
      </c>
      <c r="F30" s="484"/>
      <c r="G30" s="484"/>
      <c r="H30" s="484"/>
    </row>
  </sheetData>
  <mergeCells count="22">
    <mergeCell ref="E26:H26"/>
    <mergeCell ref="A29:D29"/>
    <mergeCell ref="E30:H30"/>
    <mergeCell ref="C21:E21"/>
    <mergeCell ref="C22:E22"/>
    <mergeCell ref="E25:H25"/>
    <mergeCell ref="C23:E23"/>
    <mergeCell ref="A25:D25"/>
    <mergeCell ref="E29:H29"/>
    <mergeCell ref="C20:E2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0"/>
  <sheetViews>
    <sheetView tabSelected="1" workbookViewId="0">
      <selection activeCell="K29" sqref="K29"/>
    </sheetView>
  </sheetViews>
  <sheetFormatPr defaultRowHeight="15"/>
  <cols>
    <col min="1" max="1" width="6.42578125" style="377" customWidth="1"/>
    <col min="2" max="2" width="13.7109375" style="377" customWidth="1"/>
    <col min="3" max="3" width="11.5703125" style="377" customWidth="1"/>
    <col min="4" max="4" width="9.140625" style="377"/>
    <col min="5" max="5" width="7.140625" style="377" customWidth="1"/>
    <col min="6" max="6" width="13.7109375" style="377" customWidth="1"/>
    <col min="7" max="7" width="10" style="377" customWidth="1"/>
    <col min="8" max="8" width="13.5703125" style="377" customWidth="1"/>
    <col min="9" max="9" width="9.140625" style="377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87" t="s">
        <v>225</v>
      </c>
      <c r="B2" s="487"/>
      <c r="C2" s="487"/>
      <c r="D2" s="487"/>
      <c r="E2" s="487"/>
      <c r="F2" s="487"/>
      <c r="G2" s="487"/>
      <c r="H2" s="487"/>
    </row>
    <row r="3" spans="1:9">
      <c r="A3" s="488" t="s">
        <v>226</v>
      </c>
      <c r="B3" s="488"/>
      <c r="C3" s="488"/>
      <c r="D3" s="488"/>
      <c r="E3" s="488"/>
      <c r="F3" s="488"/>
      <c r="G3" s="488"/>
      <c r="H3" s="488"/>
    </row>
    <row r="6" spans="1:9">
      <c r="A6" s="489" t="s">
        <v>390</v>
      </c>
      <c r="B6" s="489"/>
      <c r="C6" s="489"/>
      <c r="D6" s="489"/>
      <c r="E6" s="489"/>
      <c r="F6" s="489"/>
      <c r="G6" s="489"/>
      <c r="H6" s="489"/>
    </row>
    <row r="9" spans="1:9" ht="15.75" customHeight="1">
      <c r="A9" s="490" t="s">
        <v>332</v>
      </c>
      <c r="B9" s="490"/>
      <c r="C9" s="490"/>
      <c r="D9" s="490"/>
      <c r="E9" s="490"/>
      <c r="F9" s="490"/>
      <c r="G9" s="490"/>
      <c r="H9" s="490"/>
      <c r="I9"/>
    </row>
    <row r="10" spans="1:9">
      <c r="D10" s="1"/>
    </row>
    <row r="11" spans="1:9">
      <c r="C11" s="489" t="s">
        <v>414</v>
      </c>
      <c r="D11" s="489"/>
      <c r="E11" s="489"/>
      <c r="F11" s="489"/>
    </row>
    <row r="12" spans="1:9">
      <c r="B12" s="491"/>
      <c r="C12" s="491"/>
      <c r="D12" s="491"/>
      <c r="E12" s="491"/>
      <c r="F12" s="491"/>
      <c r="G12" s="491"/>
    </row>
    <row r="14" spans="1:9" ht="15" customHeight="1">
      <c r="A14" s="483" t="s">
        <v>228</v>
      </c>
      <c r="B14" s="483"/>
      <c r="C14" s="2">
        <v>45565</v>
      </c>
      <c r="D14" s="3"/>
      <c r="E14" s="3"/>
      <c r="F14" s="3"/>
      <c r="G14" s="3"/>
      <c r="H14" s="3"/>
      <c r="I14"/>
    </row>
    <row r="15" spans="1:9">
      <c r="A15" s="492" t="s">
        <v>333</v>
      </c>
      <c r="B15" s="492"/>
      <c r="C15" s="492"/>
      <c r="D15" s="492"/>
      <c r="E15" s="492"/>
      <c r="F15" s="492"/>
      <c r="G15" s="492"/>
      <c r="H15" s="492"/>
    </row>
    <row r="16" spans="1:9" ht="28.5" customHeight="1">
      <c r="A16" s="168" t="s">
        <v>230</v>
      </c>
      <c r="B16" s="168" t="s">
        <v>231</v>
      </c>
      <c r="C16" s="493" t="s">
        <v>232</v>
      </c>
      <c r="D16" s="494"/>
      <c r="E16" s="495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76" t="s">
        <v>17</v>
      </c>
      <c r="C17" s="486" t="s">
        <v>386</v>
      </c>
      <c r="D17" s="486"/>
      <c r="E17" s="486"/>
      <c r="F17" s="5" t="s">
        <v>237</v>
      </c>
      <c r="G17" s="6">
        <v>7</v>
      </c>
      <c r="H17" s="7">
        <v>50</v>
      </c>
    </row>
    <row r="18" spans="1:8">
      <c r="A18" s="4">
        <v>2</v>
      </c>
      <c r="B18" s="376" t="s">
        <v>17</v>
      </c>
      <c r="C18" s="486" t="s">
        <v>236</v>
      </c>
      <c r="D18" s="486"/>
      <c r="E18" s="486"/>
      <c r="F18" s="5" t="s">
        <v>237</v>
      </c>
      <c r="G18" s="6">
        <v>7</v>
      </c>
      <c r="H18" s="7">
        <v>3005.51</v>
      </c>
    </row>
    <row r="19" spans="1:8">
      <c r="A19" s="4">
        <v>3</v>
      </c>
      <c r="B19" s="376" t="s">
        <v>17</v>
      </c>
      <c r="C19" s="486" t="s">
        <v>334</v>
      </c>
      <c r="D19" s="486"/>
      <c r="E19" s="486"/>
      <c r="F19" s="5" t="s">
        <v>237</v>
      </c>
      <c r="G19" s="6">
        <v>7</v>
      </c>
      <c r="H19" s="7">
        <v>23478.14</v>
      </c>
    </row>
    <row r="20" spans="1:8">
      <c r="A20" s="4">
        <v>4</v>
      </c>
      <c r="B20" s="376" t="s">
        <v>17</v>
      </c>
      <c r="C20" s="486" t="s">
        <v>335</v>
      </c>
      <c r="D20" s="486"/>
      <c r="E20" s="486"/>
      <c r="F20" s="5" t="s">
        <v>237</v>
      </c>
      <c r="G20" s="6">
        <v>7</v>
      </c>
      <c r="H20" s="7">
        <v>71895.13</v>
      </c>
    </row>
    <row r="21" spans="1:8">
      <c r="A21" s="4">
        <v>5</v>
      </c>
      <c r="B21" s="376" t="s">
        <v>17</v>
      </c>
      <c r="C21" s="486" t="s">
        <v>336</v>
      </c>
      <c r="D21" s="486"/>
      <c r="E21" s="486"/>
      <c r="F21" s="5" t="s">
        <v>237</v>
      </c>
      <c r="G21" s="6">
        <v>7</v>
      </c>
      <c r="H21" s="7">
        <v>1028.9100000000001</v>
      </c>
    </row>
    <row r="22" spans="1:8">
      <c r="A22" s="4"/>
      <c r="B22" s="376"/>
      <c r="C22" s="496" t="s">
        <v>223</v>
      </c>
      <c r="D22" s="496"/>
      <c r="E22" s="496"/>
      <c r="F22" s="8" t="s">
        <v>237</v>
      </c>
      <c r="G22" s="9">
        <v>7</v>
      </c>
      <c r="H22" s="10">
        <f>0+H17+H18+H19+H20</f>
        <v>98428.78</v>
      </c>
    </row>
    <row r="23" spans="1:8">
      <c r="C23" s="497"/>
      <c r="D23" s="497"/>
      <c r="E23" s="497"/>
    </row>
    <row r="25" spans="1:8" ht="18" customHeight="1">
      <c r="A25" s="483" t="s">
        <v>420</v>
      </c>
      <c r="B25" s="483"/>
      <c r="C25" s="483"/>
      <c r="D25" s="483"/>
      <c r="E25" s="485" t="s">
        <v>391</v>
      </c>
      <c r="F25" s="485"/>
      <c r="G25" s="485"/>
      <c r="H25" s="485"/>
    </row>
    <row r="26" spans="1:8">
      <c r="E26" s="484" t="s">
        <v>240</v>
      </c>
      <c r="F26" s="484"/>
      <c r="G26" s="484"/>
      <c r="H26" s="484"/>
    </row>
    <row r="28" spans="1:8" ht="27.75" customHeight="1"/>
    <row r="29" spans="1:8" ht="30" customHeight="1">
      <c r="A29" s="483" t="s">
        <v>392</v>
      </c>
      <c r="B29" s="483"/>
      <c r="C29" s="483"/>
      <c r="D29" s="483"/>
      <c r="E29" s="485" t="s">
        <v>224</v>
      </c>
      <c r="F29" s="485"/>
      <c r="G29" s="485"/>
      <c r="H29" s="485"/>
    </row>
    <row r="30" spans="1:8">
      <c r="E30" s="484" t="s">
        <v>240</v>
      </c>
      <c r="F30" s="484"/>
      <c r="G30" s="484"/>
      <c r="H30" s="484"/>
    </row>
  </sheetData>
  <mergeCells count="22"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9:H29"/>
    <mergeCell ref="C20:E20"/>
    <mergeCell ref="C21:E21"/>
    <mergeCell ref="A29:D29"/>
    <mergeCell ref="C22:E22"/>
    <mergeCell ref="E25:H25"/>
    <mergeCell ref="C23:E23"/>
    <mergeCell ref="A25:D25"/>
    <mergeCell ref="E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Suvestinė</vt:lpstr>
      <vt:lpstr>Suvestinė SB</vt:lpstr>
      <vt:lpstr>Forma Nr.2 SB 7.2.1.1</vt:lpstr>
      <vt:lpstr>Forma Nr.2 SB 7.1.1.10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 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2024-10-09T11:07:52Z</cp:lastPrinted>
  <dcterms:created xsi:type="dcterms:W3CDTF">2022-03-30T11:04:35Z</dcterms:created>
  <dcterms:modified xsi:type="dcterms:W3CDTF">2024-10-10T04:23:37Z</dcterms:modified>
  <cp:category/>
</cp:coreProperties>
</file>